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D:\安全\SynologyDrive\2025\部门工作\固定资产处置\交易平台资料\正式版相关资料\"/>
    </mc:Choice>
  </mc:AlternateContent>
  <xr:revisionPtr revIDLastSave="0" documentId="13_ncr:1_{254B25A4-3AB7-4091-82F5-4AF8D4C0FACF}" xr6:coauthVersionLast="47" xr6:coauthVersionMax="47" xr10:uidLastSave="{00000000-0000-0000-0000-000000000000}"/>
  <bookViews>
    <workbookView xWindow="-120" yWindow="-120" windowWidth="29040" windowHeight="15990" tabRatio="863" firstSheet="62" activeTab="62" xr2:uid="{00000000-000D-0000-FFFF-FFFF00000000}"/>
  </bookViews>
  <sheets>
    <sheet name="申报表封面" sheetId="1" state="hidden" r:id="rId1"/>
    <sheet name="资产基础法评估明表工作流程图" sheetId="2" state="hidden" r:id="rId2"/>
    <sheet name="索引目录" sheetId="3" state="hidden" r:id="rId3"/>
    <sheet name="资产基础法贴数用表" sheetId="105" state="hidden" r:id="rId4"/>
    <sheet name="基本信息输入表" sheetId="4" state="hidden" r:id="rId5"/>
    <sheet name="企业基本情况表" sheetId="5" state="hidden" r:id="rId6"/>
    <sheet name="填表说明" sheetId="6" state="hidden" r:id="rId7"/>
    <sheet name="资产负债表" sheetId="7" state="hidden" r:id="rId8"/>
    <sheet name="1-汇总表-新会计准则用表" sheetId="8" state="hidden" r:id="rId9"/>
    <sheet name="2-分类汇总-新会计准则用表" sheetId="9" state="hidden" r:id="rId10"/>
    <sheet name="1-汇总表" sheetId="10" state="hidden" r:id="rId11"/>
    <sheet name="2-分类汇总" sheetId="11" state="hidden" r:id="rId12"/>
    <sheet name="3-流动汇总" sheetId="12" state="hidden" r:id="rId13"/>
    <sheet name="表3-1货币汇总表" sheetId="13" state="hidden" r:id="rId14"/>
    <sheet name="3-1-1现金" sheetId="14" state="hidden" r:id="rId15"/>
    <sheet name="3-1-2银行存款" sheetId="15" state="hidden" r:id="rId16"/>
    <sheet name="3-1-3其他货币资金" sheetId="16" state="hidden" r:id="rId17"/>
    <sheet name="3-2交易性金融资产汇总" sheetId="17" state="hidden" r:id="rId18"/>
    <sheet name="3-2-1交易性-股票" sheetId="18" state="hidden" r:id="rId19"/>
    <sheet name="3-2-2交易性-债券" sheetId="19" state="hidden" r:id="rId20"/>
    <sheet name="3-2-3交易性-基金" sheetId="20" state="hidden" r:id="rId21"/>
    <sheet name="3-3应收票据" sheetId="21" state="hidden" r:id="rId22"/>
    <sheet name="3-4应收账款" sheetId="22" state="hidden" r:id="rId23"/>
    <sheet name="3-5预付款项" sheetId="23" state="hidden" r:id="rId24"/>
    <sheet name="3-6应收利息" sheetId="24" state="hidden" r:id="rId25"/>
    <sheet name="3-7应收股利" sheetId="25" state="hidden" r:id="rId26"/>
    <sheet name="3-8其他应收款" sheetId="26" state="hidden" r:id="rId27"/>
    <sheet name="3-9存货汇总" sheetId="27" state="hidden" r:id="rId28"/>
    <sheet name="3-9-1材料采购（在途物资）" sheetId="28" state="hidden" r:id="rId29"/>
    <sheet name="3-9-2原材料" sheetId="29" state="hidden" r:id="rId30"/>
    <sheet name="3-9-3在库周转材料" sheetId="30" state="hidden" r:id="rId31"/>
    <sheet name="3-9-4委托加工物资" sheetId="31" state="hidden" r:id="rId32"/>
    <sheet name="3-9-5产成品（库存商品）" sheetId="32" state="hidden" r:id="rId33"/>
    <sheet name="3-9-6在产品（自制半成品）" sheetId="33" state="hidden" r:id="rId34"/>
    <sheet name="3-9-7发出商品" sheetId="34" state="hidden" r:id="rId35"/>
    <sheet name="3-9-8在用周转材料" sheetId="35" state="hidden" r:id="rId36"/>
    <sheet name="3-9-9开发产品" sheetId="36" state="hidden" r:id="rId37"/>
    <sheet name="3-9-10开发成本" sheetId="37" state="hidden" r:id="rId38"/>
    <sheet name="3-9-11消耗性生物资产" sheetId="38" state="hidden" r:id="rId39"/>
    <sheet name="3-9-12工程施工" sheetId="39" state="hidden" r:id="rId40"/>
    <sheet name="3-10一年到期非流动资产" sheetId="40" state="hidden" r:id="rId41"/>
    <sheet name="3-11其他流动资产" sheetId="41" state="hidden" r:id="rId42"/>
    <sheet name="3-12合同资产" sheetId="42" state="hidden" r:id="rId43"/>
    <sheet name="4-非流动资产汇总" sheetId="43" state="hidden" r:id="rId44"/>
    <sheet name="4-1可供出售金融资产汇总" sheetId="44" state="hidden" r:id="rId45"/>
    <sheet name="4-1-1可出售-股票" sheetId="45" state="hidden" r:id="rId46"/>
    <sheet name="4-1-2可出售-债券" sheetId="46" state="hidden" r:id="rId47"/>
    <sheet name="4-1-3可出售-其他" sheetId="47" state="hidden" r:id="rId48"/>
    <sheet name="4-2持有到期投资" sheetId="48" state="hidden" r:id="rId49"/>
    <sheet name="4-3长期应收" sheetId="49" state="hidden" r:id="rId50"/>
    <sheet name="4-4股权投资" sheetId="50" state="hidden" r:id="rId51"/>
    <sheet name="4-5投资性房地产汇总" sheetId="51" state="hidden" r:id="rId52"/>
    <sheet name="4-5-1投资性房地产（成本计量）" sheetId="52" state="hidden" r:id="rId53"/>
    <sheet name="4-5-2投资性房地产（公允计量）" sheetId="53" state="hidden" r:id="rId54"/>
    <sheet name="4-5-3投资性地产（成本计量）" sheetId="54" state="hidden" r:id="rId55"/>
    <sheet name="4-5-4投资性地产（公允计量）" sheetId="55" state="hidden" r:id="rId56"/>
    <sheet name="4-6-1房屋建筑物" sheetId="57" state="hidden" r:id="rId57"/>
    <sheet name="4-6-2构筑物" sheetId="58" state="hidden" r:id="rId58"/>
    <sheet name="4-6-3管道沟槽" sheetId="59" state="hidden" r:id="rId59"/>
    <sheet name="4-6-4井巷工程" sheetId="60" state="hidden" r:id="rId60"/>
    <sheet name="4-6-5机器设备" sheetId="61" state="hidden" r:id="rId61"/>
    <sheet name="4-6-6车辆" sheetId="62" state="hidden" r:id="rId62"/>
    <sheet name="4-6-7电子设备" sheetId="63" r:id="rId63"/>
    <sheet name="4-6-8土地" sheetId="64" state="hidden" r:id="rId64"/>
    <sheet name="4-6-9船舶" sheetId="65" state="hidden" r:id="rId65"/>
    <sheet name="4-7在建工程汇总" sheetId="66" state="hidden" r:id="rId66"/>
    <sheet name="4-7-1在建（土建）" sheetId="67" state="hidden" r:id="rId67"/>
    <sheet name="4-7-2在建（设备）" sheetId="68" state="hidden" r:id="rId68"/>
    <sheet name="4-7-3在建（待摊投资）" sheetId="69" state="hidden" r:id="rId69"/>
    <sheet name="4-8工程物资" sheetId="70" state="hidden" r:id="rId70"/>
    <sheet name="4-9固定资产清理" sheetId="71" state="hidden" r:id="rId71"/>
    <sheet name="4-10生产性生物资产" sheetId="72" state="hidden" r:id="rId72"/>
    <sheet name="4-11油气资产" sheetId="73" state="hidden" r:id="rId73"/>
    <sheet name="4-12无形资产汇总" sheetId="74" state="hidden" r:id="rId74"/>
    <sheet name="4-12-1无形-土地" sheetId="75" state="hidden" r:id="rId75"/>
    <sheet name="4-12-2无形-矿业权" sheetId="76" state="hidden" r:id="rId76"/>
    <sheet name="4-12-3无形-其他" sheetId="77" state="hidden" r:id="rId77"/>
    <sheet name="4-13开发支出" sheetId="78" state="hidden" r:id="rId78"/>
    <sheet name="4-14商誉" sheetId="79" state="hidden" r:id="rId79"/>
    <sheet name="4-15长期待摊费用" sheetId="80" state="hidden" r:id="rId80"/>
    <sheet name="4-16递延所得税资产" sheetId="81" state="hidden" r:id="rId81"/>
    <sheet name="4-17其他非流动资产" sheetId="82" state="hidden" r:id="rId82"/>
    <sheet name="5-流动负债汇总" sheetId="83" state="hidden" r:id="rId83"/>
    <sheet name="5-1短期借款" sheetId="84" state="hidden" r:id="rId84"/>
    <sheet name="5-2交易性金融负债" sheetId="85" state="hidden" r:id="rId85"/>
    <sheet name="5-3应付票据" sheetId="86" state="hidden" r:id="rId86"/>
    <sheet name="5-4应付账款" sheetId="87" state="hidden" r:id="rId87"/>
    <sheet name="5-5预收款项" sheetId="88" state="hidden" r:id="rId88"/>
    <sheet name="5-6职工薪酬" sheetId="89" state="hidden" r:id="rId89"/>
    <sheet name="5-7应交税费" sheetId="90" state="hidden" r:id="rId90"/>
    <sheet name="5-8应付利息" sheetId="91" state="hidden" r:id="rId91"/>
    <sheet name="5-9应付股利（利润）" sheetId="92" state="hidden" r:id="rId92"/>
    <sheet name="5-10其他应付款" sheetId="93" state="hidden" r:id="rId93"/>
    <sheet name="5-11一年到期非流动负债" sheetId="94" state="hidden" r:id="rId94"/>
    <sheet name="5-12其他流动负债" sheetId="95" state="hidden" r:id="rId95"/>
    <sheet name="5-13合同负债" sheetId="96" state="hidden" r:id="rId96"/>
    <sheet name="6-非流动负债汇总" sheetId="97" state="hidden" r:id="rId97"/>
    <sheet name="6-1长期借款" sheetId="98" state="hidden" r:id="rId98"/>
    <sheet name="6-2应付债券" sheetId="99" state="hidden" r:id="rId99"/>
    <sheet name="6-3长期应付款" sheetId="100" state="hidden" r:id="rId100"/>
    <sheet name="6-4专项应付款" sheetId="101" state="hidden" r:id="rId101"/>
    <sheet name="6-5预计负债" sheetId="102" state="hidden" r:id="rId102"/>
    <sheet name="6-6递延所得税负债" sheetId="103" state="hidden" r:id="rId103"/>
    <sheet name="6-7其他非流动负债" sheetId="104" state="hidden" r:id="rId104"/>
  </sheets>
  <externalReferences>
    <externalReference r:id="rId105"/>
  </externalReferences>
  <definedNames>
    <definedName name="_xlnm._FilterDatabase" localSheetId="62" hidden="1">'4-6-7电子设备'!$A$1:$U$204</definedName>
    <definedName name="a">#REF!</definedName>
    <definedName name="aa">#REF!</definedName>
    <definedName name="AccountsPayableBookValue" localSheetId="86">'5-4应付账款'!$G$27</definedName>
    <definedName name="AccountsPayableValuationPrice" localSheetId="86">'5-4应付账款'!$H$27</definedName>
    <definedName name="AccountsReceivableBookValue" localSheetId="22">'3-4应收账款'!$H$23</definedName>
    <definedName name="AccountsReceivableValuationPrice" localSheetId="22">'3-4应收账款'!$J$23</definedName>
    <definedName name="AccountsReceivedinAdvanceBookValue" localSheetId="87">'5-5预收款项'!$G$27</definedName>
    <definedName name="AccountsReceivedinAdvanceValuationPrice" localSheetId="87">'5-5预收款项'!$H$27</definedName>
    <definedName name="AmortizedinvestmentBookValue" localSheetId="68">'4-7-3在建（待摊投资）'!$E$30</definedName>
    <definedName name="AmortizedinvestmentValuationPrice" localSheetId="68">'4-7-3在建（待摊投资）'!$F$30</definedName>
    <definedName name="AvaisaleOthersBookValue" localSheetId="47">'4-1-3可出售-其他'!$I$27</definedName>
    <definedName name="AvaisaleOthersValuationPrice" localSheetId="47">'4-1-3可出售-其他'!$K$27</definedName>
    <definedName name="AvaisaleStocksBookValue" localSheetId="45">'4-1-1可出售-股票'!$I$27</definedName>
    <definedName name="AvaisaleStocksValuationPrice" localSheetId="45">'4-1-1可出售-股票'!$K$27</definedName>
    <definedName name="AvasaleBondsBookValue" localSheetId="46">'4-1-2可出售-债券'!$I$27</definedName>
    <definedName name="AvasaleBondsValuationPrice" localSheetId="46">'4-1-2可出售-债券'!$K$27</definedName>
    <definedName name="B" localSheetId="15">'3-1-2银行存款'!$A$6:$J$27</definedName>
    <definedName name="BankDepositBookValue" localSheetId="15">'3-1-2银行存款'!$G$27</definedName>
    <definedName name="BankDepositValuationPrice" localSheetId="15">'3-1-2银行存款'!$H$27</definedName>
    <definedName name="BillsPayableBookValue" localSheetId="85">'5-3应付票据'!$F$27</definedName>
    <definedName name="BillsPayableValuationPrice" localSheetId="85">'5-3应付票据'!$G$27</definedName>
    <definedName name="BillsReceivableBookValue" localSheetId="21">'3-3应收票据'!$F$27</definedName>
    <definedName name="BillsReceivableValuationPrice" localSheetId="21">'3-3应收票据'!$H$27</definedName>
    <definedName name="BondsPayableBookValue" localSheetId="98">'6-2应付债券'!$G$27</definedName>
    <definedName name="BondsPayableValuationPrice" localSheetId="98">'6-2应付债券'!$H$27</definedName>
    <definedName name="BuildingsBookValue" localSheetId="56">'4-6-1房屋建筑物'!$V$27</definedName>
    <definedName name="BuildingsValuationPrice" localSheetId="56">'4-6-1房屋建筑物'!$Z$27</definedName>
    <definedName name="BusinessReputationBookValue" localSheetId="78">'4-14商誉'!$D$27</definedName>
    <definedName name="BusinessReputationValuationPrice" localSheetId="78">'4-14商誉'!$E$27</definedName>
    <definedName name="CashBookValue" localSheetId="14">'3-1-1现金'!$F$22</definedName>
    <definedName name="CashValuationPrice" localSheetId="14">'3-1-1现金'!$G$22</definedName>
    <definedName name="ConstruProcCivilEngiBookValue" localSheetId="66">'4-7-1在建（土建）'!$N$27</definedName>
    <definedName name="ConstruProcCivilEngiValuationPrice" localSheetId="66">'4-7-1在建（土建）'!$P$27</definedName>
    <definedName name="ConstruProcEquipBookValue" localSheetId="67">'4-7-2在建（设备）'!$O$27</definedName>
    <definedName name="ConstruProcEquipValuationPrice" localSheetId="67">'4-7-2在建（设备）'!$T$27</definedName>
    <definedName name="ConsumptiveBiologicalAssetsBookValue" localSheetId="38">'3-9-11消耗性生物资产'!$I$27</definedName>
    <definedName name="ConsumptiveBiologicalAssetsValuationPrice" localSheetId="38">'3-9-11消耗性生物资产'!$M$27</definedName>
    <definedName name="ContractAssestsBookValue" localSheetId="42">'3-12合同资产'!$I$27</definedName>
    <definedName name="ContractAssesValuationPrice" localSheetId="42">'3-12合同资产'!$K$27</definedName>
    <definedName name="ContractDebitBookValue" localSheetId="95">'5-13合同负债'!$G$27</definedName>
    <definedName name="ContractDebitValuationPrice" localSheetId="95">'5-13合同负债'!$H$27</definedName>
    <definedName name="cost">#REF!</definedName>
    <definedName name="CostofDevelopmentBookValue" localSheetId="37">'3-9-10开发成本'!$W$27</definedName>
    <definedName name="CostofDevelopmentValuationPrice" localSheetId="37">'3-9-10开发成本'!$X$27</definedName>
    <definedName name="DeferIncoTaxAsBookValue" localSheetId="80">'4-16递延所得税资产'!$D$27</definedName>
    <definedName name="DeferIncoTaxAsValuationPrice" localSheetId="80">'4-16递延所得税资产'!$E$27</definedName>
    <definedName name="DeferIncoTaxLiabBookValue" localSheetId="102">'6-6递延所得税负债'!$D$27</definedName>
    <definedName name="DeferIncoTaxLiabValuationPrice" localSheetId="102">'6-6递延所得税负债'!$E$27</definedName>
    <definedName name="DevelopExpendBookValue" localSheetId="77">'4-13开发支出'!$I$27</definedName>
    <definedName name="DevelopExpendValuationPrice" localSheetId="77">'4-13开发支出'!$J$27</definedName>
    <definedName name="DevelopProductBookValue" localSheetId="36">'3-9-9开发产品'!$V$27</definedName>
    <definedName name="DevelopProductValuationPrice" localSheetId="36">'3-9-9开发产品'!$W$27</definedName>
    <definedName name="DividendPayableBookValue" localSheetId="91">'5-9应付股利（利润）'!$E$27</definedName>
    <definedName name="DividendPayableValuationPrice" localSheetId="91">'5-9应付股利（利润）'!$F$27</definedName>
    <definedName name="DividendReceivableBookValue" localSheetId="25">'3-7应收股利'!$E$27</definedName>
    <definedName name="DividendReceivableValuationPrice" localSheetId="25">'3-7应收股利'!$F$27</definedName>
    <definedName name="ElecEquipBookValue" localSheetId="62">'4-6-7电子设备'!$N$202</definedName>
    <definedName name="ElecEquipValuationPrice" localSheetId="62">'4-6-7电子设备'!$R$202</definedName>
    <definedName name="EmployeeCompensationBookValue" localSheetId="88">'5-6职工薪酬'!$D$27</definedName>
    <definedName name="EmployeeCompensationValuationPrice" localSheetId="88">'5-6职工薪酬'!$E$27</definedName>
    <definedName name="EngineerMaterialBookValue" localSheetId="69">'4-8工程物资'!$G$27</definedName>
    <definedName name="EngineerMaterialValuationPrice" localSheetId="69">'4-8工程物资'!$K$27</definedName>
    <definedName name="EquityInvestmentBookValue" localSheetId="50">'4-4股权投资'!$I$27</definedName>
    <definedName name="EquityInvestmentValuationPrice" localSheetId="50">'4-4股权投资'!$K$27</definedName>
    <definedName name="EstimatedLiabilitiesBookValue" localSheetId="101">'6-5预计负债'!$E$27</definedName>
    <definedName name="EstimatedLiabilitiesValuationPrice" localSheetId="101">'6-5预计负债'!$F$27</definedName>
    <definedName name="FinishedGoodsBookValue" localSheetId="32">'3-9-5产成品（库存商品）'!$I$27</definedName>
    <definedName name="FinishedGoodsValuationPrice" localSheetId="32">'3-9-5产成品（库存商品）'!$M$27</definedName>
    <definedName name="FixAssetLiquidBookValue" localSheetId="70">'4-9固定资产清理'!$G$27</definedName>
    <definedName name="FixAssetLiquidValuationPrice" localSheetId="70">'4-9固定资产清理'!$H$27</definedName>
    <definedName name="GoodsSoldBookValue" localSheetId="34">'3-9-7发出商品'!$G$27</definedName>
    <definedName name="GoodsSoldValuationPrice" localSheetId="34">'3-9-7发出商品'!$K$27</definedName>
    <definedName name="HeldforTradingBondsBookValue" localSheetId="19">'3-2-2交易性-债券'!$I$27</definedName>
    <definedName name="HeldforTradingBondsValuationPrice" localSheetId="19">'3-2-2交易性-债券'!$J$27</definedName>
    <definedName name="HeldmaturInvestBookValue" localSheetId="48">'4-2持有到期投资'!$H$27</definedName>
    <definedName name="HeldmaturInvestValuationPrice" localSheetId="48">'4-2持有到期投资'!$J$27</definedName>
    <definedName name="HeldTradFinancLiabBookValue" localSheetId="84">'5-2交易性金融负债'!$G$27</definedName>
    <definedName name="HeldTradFinancLiabValuationPrice" localSheetId="84">'5-2交易性金融负债'!$H$27</definedName>
    <definedName name="HeldTradFundsBookValue" localSheetId="20">'3-2-3交易性-基金'!$I$27</definedName>
    <definedName name="HeldTradFundsValuationPrice" localSheetId="20">'3-2-3交易性-基金'!$J$27</definedName>
    <definedName name="HeldTradStocksBookValue" localSheetId="18">'3-2-1交易性-股票'!$I$27</definedName>
    <definedName name="HeldTradStocksValuationPrice" localSheetId="18">'3-2-1交易性-股票'!$J$27</definedName>
    <definedName name="IntAssetsLandBookValue" localSheetId="74">'4-12-1无形-土地'!$P$32</definedName>
    <definedName name="IntAssetsLandValuationPrice" localSheetId="74">'4-12-1无形-土地'!$R$32</definedName>
    <definedName name="IntAssetsMiningRightBookValue" localSheetId="75">'4-12-2无形-矿业权'!$L$30</definedName>
    <definedName name="IntAssetsMiningRightValuationPrice" localSheetId="75">'4-12-2无形-矿业权'!$N$30</definedName>
    <definedName name="IntAssetsOthersBookValue" localSheetId="76">'4-12-3无形-其他'!$J$27</definedName>
    <definedName name="IntAssetsOthersValuationPrice" localSheetId="76">'4-12-3无形-其他'!$L$27</definedName>
    <definedName name="InterestPayableBookValue" localSheetId="90">'5-8应付利息'!$G$27</definedName>
    <definedName name="InterestPayableValuationPrice" localSheetId="90">'5-8应付利息'!$H$27</definedName>
    <definedName name="InterestReceivableBookValue" localSheetId="24">'3-6应收利息'!$G$27</definedName>
    <definedName name="InterestReceivableValuationPrice" localSheetId="24">'3-6应收利息'!$H$27</definedName>
    <definedName name="InveReEstCostMeasBookValue" localSheetId="52">'4-5-1投资性房地产（成本计量）'!$S$27</definedName>
    <definedName name="InveReEstCostMeasValuationPrice" localSheetId="52">'4-5-1投资性房地产（成本计量）'!$W$27</definedName>
    <definedName name="InveReEstFairValueBookValue" localSheetId="53">'4-5-2投资性房地产（公允计量）'!$S$27</definedName>
    <definedName name="InveReEstFairValueValuationPrice" localSheetId="53">'4-5-2投资性房地产（公允计量）'!$T$27</definedName>
    <definedName name="InvestLandCostMeasuBookValue" localSheetId="54">'4-5-3投资性地产（成本计量）'!$N$33</definedName>
    <definedName name="InvestLandCostMeasuValuationPrice" localSheetId="54">'4-5-3投资性地产（成本计量）'!$P$33</definedName>
    <definedName name="InvestLandFairValueBookValue" localSheetId="55">'4-5-4投资性地产（公允计量）'!$N$27</definedName>
    <definedName name="InvestLandFairValueValuationPrice" localSheetId="55">'4-5-4投资性地产（公允计量）'!$O$27</definedName>
    <definedName name="LandBookValue" localSheetId="63">'4-6-8土地'!$O$27</definedName>
    <definedName name="LandValuationPrice" localSheetId="63">'4-6-8土地'!$P$27</definedName>
    <definedName name="LongtermBorrowingBookValue" localSheetId="97">'6-1长期借款'!$I$27</definedName>
    <definedName name="LongtermBorrowingValuationPrice" localSheetId="97">'6-1长期借款'!$J$27</definedName>
    <definedName name="LongtermDeferExpenBookValue" localSheetId="79">'4-15长期待摊费用'!$G$27</definedName>
    <definedName name="LongtermDeferExpenValuationPrice" localSheetId="79">'4-15长期待摊费用'!$H$27</definedName>
    <definedName name="LongtermPayablesBookValue" localSheetId="99">'6-3长期应付款'!$E$27</definedName>
    <definedName name="LongtermPayablesValuationPrice" localSheetId="99">'6-3长期应付款'!$F$27</definedName>
    <definedName name="LongtermReceivablesBookValue" localSheetId="49">'4-3长期应收'!$E$27</definedName>
    <definedName name="LongtermReceivablesValuationPrice" localSheetId="49">'4-3长期应收'!$G$27</definedName>
    <definedName name="MachinEquipBookValue" localSheetId="60">'4-6-5机器设备'!$R$27</definedName>
    <definedName name="MachinEquipValuationPrice" localSheetId="60">'4-6-5机器设备'!$V$27</definedName>
    <definedName name="MatConsBookValue" localSheetId="31">'3-9-4委托加工物资'!$G$27</definedName>
    <definedName name="MatConsValuationPrice" localSheetId="31">'3-9-4委托加工物资'!$K$27</definedName>
    <definedName name="MateProMateTranBookValue" localSheetId="28">'3-9-1材料采购（在途物资）'!$F$27</definedName>
    <definedName name="MateProMateTranValuationPrice" localSheetId="28">'3-9-1材料采购（在途物资）'!$J$27</definedName>
    <definedName name="OilandGasAssetsBookValue" localSheetId="72">'4-11油气资产'!$J$27</definedName>
    <definedName name="OilandGasAssetsValuationPrice" localSheetId="72">'4-11油气资产'!$N$27</definedName>
    <definedName name="OneYearNonCurrentAsBookValuationPrice" localSheetId="40">'3-10一年到期非流动资产'!$F$27</definedName>
    <definedName name="OneYearNonCurrentAsBookValue" localSheetId="40">'3-10一年到期非流动资产'!$E$27</definedName>
    <definedName name="OneYearNonCurrentLiabBookValue" localSheetId="93">'5-11一年到期非流动负债'!$F$27</definedName>
    <definedName name="OneYearNonCurrentLiabValuationPrice" localSheetId="93">'5-11一年到期非流动负债'!$G$27</definedName>
    <definedName name="OtherCurrentAssetsBookValue" localSheetId="41">'3-11其他流动资产'!$F$27</definedName>
    <definedName name="OtherCurrentAssetsBookValue" localSheetId="81">'4-17其他非流动资产'!$D$27</definedName>
    <definedName name="OtherCurrentAssetsValuationPrice" localSheetId="41">'3-11其他流动资产'!$G$27</definedName>
    <definedName name="OtherCurrentAssetsValuationPrice" localSheetId="81">'4-17其他非流动资产'!$E$27</definedName>
    <definedName name="OtherCurrentLiabilityBookValue" localSheetId="94">'5-12其他流动负债'!$E$27</definedName>
    <definedName name="OtherCurrentLiabilityValuationPrice" localSheetId="94">'5-12其他流动负债'!$F$27</definedName>
    <definedName name="OtherPayablesBookValue" localSheetId="92">'5-10其他应付款'!$G$27</definedName>
    <definedName name="OtherPayablesValuationPrice" localSheetId="92">'5-10其他应付款'!$H$27</definedName>
    <definedName name="OthMoneAssetsBookValue" localSheetId="16">'3-1-3其他货币资金'!$G$27</definedName>
    <definedName name="OthMoneAssetsValuationPrice" localSheetId="16">'3-1-3其他货币资金'!$H$27</definedName>
    <definedName name="OthNonCurrentLiabBookValue" localSheetId="103">'6-7其他非流动负债'!$E$27</definedName>
    <definedName name="OthNonCurrentLiabValuationPrice" localSheetId="103">'6-7其他非流动负债'!$F$27</definedName>
    <definedName name="OthReceBookValue" localSheetId="26">'3-8其他应收款'!$H$32</definedName>
    <definedName name="OthReceValuationPrice" localSheetId="26">'3-8其他应收款'!$J$32</definedName>
    <definedName name="PipeGrooveBookValue" localSheetId="58">'4-6-3管道沟槽'!$N$27</definedName>
    <definedName name="PipeGrooveValuationPrice" localSheetId="58">'4-6-3管道沟槽'!$R$27</definedName>
    <definedName name="PRCGAAP">#REF!</definedName>
    <definedName name="PRCGAAP2">#REF!</definedName>
    <definedName name="PrepaidAccountsBookValue" localSheetId="23">'3-5预付款项'!$I$26</definedName>
    <definedName name="PrepaidAccountsValuationPrice" localSheetId="23">'3-5预付款项'!$K$26</definedName>
    <definedName name="_xlnm.Print_Area" localSheetId="10">'1-汇总表'!$A$2:$G$23</definedName>
    <definedName name="_xlnm.Print_Area" localSheetId="8">'1-汇总表-新会计准则用表'!$A$2:$F$23</definedName>
    <definedName name="_xlnm.Print_Area" localSheetId="11">'2-分类汇总'!$A$2:$F$91</definedName>
    <definedName name="_xlnm.Print_Area" localSheetId="9">'2-分类汇总-新会计准则用表'!$A$2:$F$81</definedName>
    <definedName name="_xlnm.Print_Area" localSheetId="40">'3-10一年到期非流动资产'!$A$2:$H$29</definedName>
    <definedName name="_xlnm.Print_Area" localSheetId="41">'3-11其他流动资产'!$A$2:$I$29</definedName>
    <definedName name="_xlnm.Print_Area" localSheetId="14">'3-1-1现金'!$A$2:$I$24</definedName>
    <definedName name="_xlnm.Print_Area" localSheetId="42">'3-12合同资产'!$A$2:$M$29</definedName>
    <definedName name="_xlnm.Print_Area" localSheetId="15">'3-1-2银行存款'!$A$2:$J$29</definedName>
    <definedName name="_xlnm.Print_Area" localSheetId="16">'3-1-3其他货币资金'!$A$2:$J$29</definedName>
    <definedName name="_xlnm.Print_Area" localSheetId="18">'3-2-1交易性-股票'!$A$2:$L$29</definedName>
    <definedName name="_xlnm.Print_Area" localSheetId="19">'3-2-2交易性-债券'!$A$2:$L$29</definedName>
    <definedName name="_xlnm.Print_Area" localSheetId="20">'3-2-3交易性-基金'!$A$2:$L$29</definedName>
    <definedName name="_xlnm.Print_Area" localSheetId="17">'3-2交易性金融资产汇总'!$A$2:$F$28</definedName>
    <definedName name="_xlnm.Print_Area" localSheetId="21">'3-3应收票据'!$A$2:$J$29</definedName>
    <definedName name="_xlnm.Print_Area" localSheetId="22">'3-4应收账款'!$A$2:$L$25</definedName>
    <definedName name="_xlnm.Print_Area" localSheetId="23">'3-5预付款项'!$A$2:$M$28</definedName>
    <definedName name="_xlnm.Print_Area" localSheetId="24">'3-6应收利息'!$A$2:$J$29</definedName>
    <definedName name="_xlnm.Print_Area" localSheetId="25">'3-7应收股利'!$A$2:$H$29</definedName>
    <definedName name="_xlnm.Print_Area" localSheetId="26">'3-8其他应收款'!$A$2:$L$34</definedName>
    <definedName name="_xlnm.Print_Area" localSheetId="37">'3-9-10开发成本'!$A$2:$Z$29</definedName>
    <definedName name="_xlnm.Print_Area" localSheetId="38">'3-9-11消耗性生物资产'!$A$2:$O$29</definedName>
    <definedName name="_xlnm.Print_Area" localSheetId="39">'3-9-12工程施工'!$A$2:$AD$27</definedName>
    <definedName name="_xlnm.Print_Area" localSheetId="28">'3-9-1材料采购（在途物资）'!$A$2:$L$29</definedName>
    <definedName name="_xlnm.Print_Area" localSheetId="29">'3-9-2原材料'!$A$2:$O$29</definedName>
    <definedName name="_xlnm.Print_Area" localSheetId="30">'3-9-3在库周转材料'!$A$2:$O$29</definedName>
    <definedName name="_xlnm.Print_Area" localSheetId="31">'3-9-4委托加工物资'!$A$2:$M$29</definedName>
    <definedName name="_xlnm.Print_Area" localSheetId="32">'3-9-5产成品（库存商品）'!$A$2:$O$29</definedName>
    <definedName name="_xlnm.Print_Area" localSheetId="33">'3-9-6在产品（自制半成品）'!$A$2:$M$29</definedName>
    <definedName name="_xlnm.Print_Area" localSheetId="34">'3-9-7发出商品'!$A$2:$M$29</definedName>
    <definedName name="_xlnm.Print_Area" localSheetId="35">'3-9-8在用周转材料'!$A$2:$N$29</definedName>
    <definedName name="_xlnm.Print_Area" localSheetId="36">'3-9-9开发产品'!$A$2:$Y$29</definedName>
    <definedName name="_xlnm.Print_Area" localSheetId="27">'3-9存货汇总'!$A$2:$G$28</definedName>
    <definedName name="_xlnm.Print_Area" localSheetId="12">'3-流动汇总'!$A$2:$F$28</definedName>
    <definedName name="_xlnm.Print_Area" localSheetId="71">'4-10生产性生物资产'!$A$2:$N$29</definedName>
    <definedName name="_xlnm.Print_Area" localSheetId="45">'4-1-1可出售-股票'!$A$2:$M$29</definedName>
    <definedName name="_xlnm.Print_Area" localSheetId="72">'4-11油气资产'!$A$2:$P$29</definedName>
    <definedName name="_xlnm.Print_Area" localSheetId="74">'4-12-1无形-土地'!$A$2:$T$34</definedName>
    <definedName name="_xlnm.Print_Area" localSheetId="75">'4-12-2无形-矿业权'!$A$2:$Q$32</definedName>
    <definedName name="_xlnm.Print_Area" localSheetId="76">'4-12-3无形-其他'!$A$2:$O$29</definedName>
    <definedName name="_xlnm.Print_Area" localSheetId="46">'4-1-2可出售-债券'!$A$2:$M$29</definedName>
    <definedName name="_xlnm.Print_Area" localSheetId="73">'4-12无形资产汇总'!$A$2:$G$28</definedName>
    <definedName name="_xlnm.Print_Area" localSheetId="77">'4-13开发支出'!$A$2:$M$29</definedName>
    <definedName name="_xlnm.Print_Area" localSheetId="47">'4-1-3可出售-其他'!$A$2:$M$29</definedName>
    <definedName name="_xlnm.Print_Area" localSheetId="78">'4-14商誉'!$A$2:$H$29</definedName>
    <definedName name="_xlnm.Print_Area" localSheetId="79">'4-15长期待摊费用'!$A$2:$K$29</definedName>
    <definedName name="_xlnm.Print_Area" localSheetId="80">'4-16递延所得税资产'!$A$2:$F$29</definedName>
    <definedName name="_xlnm.Print_Area" localSheetId="81">'4-17其他非流动资产'!$A$2:$G$29</definedName>
    <definedName name="_xlnm.Print_Area" localSheetId="44">'4-1可供出售金融资产汇总'!$A$2:$F$28</definedName>
    <definedName name="_xlnm.Print_Area" localSheetId="48">'4-2持有到期投资'!$A$2:$L$29</definedName>
    <definedName name="_xlnm.Print_Area" localSheetId="49">'4-3长期应收'!$A$2:$I$29</definedName>
    <definedName name="_xlnm.Print_Area" localSheetId="50">'4-4股权投资'!$A$2:$M$29</definedName>
    <definedName name="_xlnm.Print_Area" localSheetId="52">'4-5-1投资性房地产（成本计量）'!$A$2:$Z$29</definedName>
    <definedName name="_xlnm.Print_Area" localSheetId="53">'4-5-2投资性房地产（公允计量）'!$A$2:$V$29</definedName>
    <definedName name="_xlnm.Print_Area" localSheetId="54">'4-5-3投资性地产（成本计量）'!$A$2:$R$35</definedName>
    <definedName name="_xlnm.Print_Area" localSheetId="55">'4-5-4投资性地产（公允计量）'!$A$2:$Q$29</definedName>
    <definedName name="_xlnm.Print_Area" localSheetId="51">'4-5投资性房地产汇总'!$A$2:$G$28</definedName>
    <definedName name="_xlnm.Print_Area" localSheetId="56">'4-6-1房屋建筑物'!$A$2:$AC$29</definedName>
    <definedName name="_xlnm.Print_Area" localSheetId="57">'4-6-2构筑物'!$A$2:$T$29</definedName>
    <definedName name="_xlnm.Print_Area" localSheetId="58">'4-6-3管道沟槽'!$A$2:$T$29</definedName>
    <definedName name="_xlnm.Print_Area" localSheetId="59">'4-6-4井巷工程'!$A$2:$Z$29</definedName>
    <definedName name="_xlnm.Print_Area" localSheetId="60">'4-6-5机器设备'!$A$2:$X$29</definedName>
    <definedName name="_xlnm.Print_Area" localSheetId="61">'4-6-6车辆'!$A$2:$W$29</definedName>
    <definedName name="_xlnm.Print_Area" localSheetId="62">'4-6-7电子设备'!$A$2:$T$204</definedName>
    <definedName name="_xlnm.Print_Area" localSheetId="63">'4-6-8土地'!$A$2:$R$29</definedName>
    <definedName name="_xlnm.Print_Area" localSheetId="64">'4-6-9船舶'!$A$2:$AS$29</definedName>
    <definedName name="_xlnm.Print_Area" localSheetId="66">'4-7-1在建（土建）'!$A$2:$R$29</definedName>
    <definedName name="_xlnm.Print_Area" localSheetId="67">'4-7-2在建（设备）'!$A$2:$V$29</definedName>
    <definedName name="_xlnm.Print_Area" localSheetId="68">'4-7-3在建（待摊投资）'!$A$2:$H$32</definedName>
    <definedName name="_xlnm.Print_Area" localSheetId="65">'4-7在建工程汇总'!$A$2:$F$28</definedName>
    <definedName name="_xlnm.Print_Area" localSheetId="69">'4-8工程物资'!$A$2:$M$29</definedName>
    <definedName name="_xlnm.Print_Area" localSheetId="70">'4-9固定资产清理'!$A$2:$K$29</definedName>
    <definedName name="_xlnm.Print_Area" localSheetId="43">'4-非流动资产汇总'!$A$2:$F$49</definedName>
    <definedName name="_xlnm.Print_Area" localSheetId="92">'5-10其他应付款'!$A$2:$I$29</definedName>
    <definedName name="_xlnm.Print_Area" localSheetId="93">'5-11一年到期非流动负债'!$A$2:$H$29</definedName>
    <definedName name="_xlnm.Print_Area" localSheetId="94">'5-12其他流动负债'!$A$2:$G$29</definedName>
    <definedName name="_xlnm.Print_Area" localSheetId="95">'5-13合同负债'!$A$2:$I$29</definedName>
    <definedName name="_xlnm.Print_Area" localSheetId="83">'5-1短期借款'!$A$2:$L$29</definedName>
    <definedName name="_xlnm.Print_Area" localSheetId="84">'5-2交易性金融负债'!$A$2:$J$29</definedName>
    <definedName name="_xlnm.Print_Area" localSheetId="85">'5-3应付票据'!$A$2:$H$29</definedName>
    <definedName name="_xlnm.Print_Area" localSheetId="86">'5-4应付账款'!$A$2:$I$29</definedName>
    <definedName name="_xlnm.Print_Area" localSheetId="87">'5-5预收款项'!$A$2:$I$29</definedName>
    <definedName name="_xlnm.Print_Area" localSheetId="88">'5-6职工薪酬'!$A$2:$F$29</definedName>
    <definedName name="_xlnm.Print_Area" localSheetId="89">'5-7应交税费'!$A$2:$G$29</definedName>
    <definedName name="_xlnm.Print_Area" localSheetId="90">'5-8应付利息'!$A$2:$I$29</definedName>
    <definedName name="_xlnm.Print_Area" localSheetId="91">'5-9应付股利（利润）'!$A$2:$G$29</definedName>
    <definedName name="_xlnm.Print_Area" localSheetId="82">'5-流动负债汇总'!$A$2:$F$29</definedName>
    <definedName name="_xlnm.Print_Area" localSheetId="97">'6-1长期借款'!$A$2:$L$29</definedName>
    <definedName name="_xlnm.Print_Area" localSheetId="98">'6-2应付债券'!$A$2:$I$29</definedName>
    <definedName name="_xlnm.Print_Area" localSheetId="99">'6-3长期应付款'!$A$2:$G$29</definedName>
    <definedName name="_xlnm.Print_Area" localSheetId="100">'6-4专项应付款'!$A$2:$H$29</definedName>
    <definedName name="_xlnm.Print_Area" localSheetId="101">'6-5预计负债'!$A$2:$G$29</definedName>
    <definedName name="_xlnm.Print_Area" localSheetId="102">'6-6递延所得税负债'!$A$2:$F$29</definedName>
    <definedName name="_xlnm.Print_Area" localSheetId="103">'6-7其他非流动负债'!$A$2:$G$29</definedName>
    <definedName name="_xlnm.Print_Area" localSheetId="96">'6-非流动负债汇总'!$A$2:$F$28</definedName>
    <definedName name="_xlnm.Print_Area" localSheetId="13">'表3-1货币汇总表'!$A$2:$G$28</definedName>
    <definedName name="_xlnm.Print_Area" localSheetId="4">基本信息输入表!$A$2:$R$102</definedName>
    <definedName name="_xlnm.Print_Area" localSheetId="6">填表说明!$B$1:$B$184</definedName>
    <definedName name="_xlnm.Print_Area" localSheetId="7">资产负债表!$A$2:$L$39</definedName>
    <definedName name="_xlnm.Print_Area" localSheetId="3">资产基础法贴数用表!$A$2:$Q$27</definedName>
    <definedName name="Print_Area_MI">#REF!</definedName>
    <definedName name="_xlnm.Print_Titles" localSheetId="10">'1-汇总表'!$2:$7</definedName>
    <definedName name="_xlnm.Print_Titles" localSheetId="11">'2-分类汇总'!$2:$6</definedName>
    <definedName name="_xlnm.Print_Titles" localSheetId="9">'2-分类汇总-新会计准则用表'!$2:$6</definedName>
    <definedName name="_xlnm.Print_Titles" localSheetId="40">'3-10一年到期非流动资产'!$2:$6</definedName>
    <definedName name="_xlnm.Print_Titles" localSheetId="41">'3-11其他流动资产'!$2:$6</definedName>
    <definedName name="_xlnm.Print_Titles" localSheetId="14">'3-1-1现金'!$2:$6</definedName>
    <definedName name="_xlnm.Print_Titles" localSheetId="42">'3-12合同资产'!$2:$7</definedName>
    <definedName name="_xlnm.Print_Titles" localSheetId="15">'3-1-2银行存款'!$2:$6</definedName>
    <definedName name="_xlnm.Print_Titles" localSheetId="16">'3-1-3其他货币资金'!$2:$6</definedName>
    <definedName name="_xlnm.Print_Titles" localSheetId="18">'3-2-1交易性-股票'!$2:$6</definedName>
    <definedName name="_xlnm.Print_Titles" localSheetId="19">'3-2-2交易性-债券'!$2:$6</definedName>
    <definedName name="_xlnm.Print_Titles" localSheetId="20">'3-2-3交易性-基金'!$2:$6</definedName>
    <definedName name="_xlnm.Print_Titles" localSheetId="21">'3-3应收票据'!$2:$7</definedName>
    <definedName name="_xlnm.Print_Titles" localSheetId="22">'3-4应收账款'!$2:$7</definedName>
    <definedName name="_xlnm.Print_Titles" localSheetId="23">'3-5预付款项'!$2:$7</definedName>
    <definedName name="_xlnm.Print_Titles" localSheetId="24">'3-6应收利息'!$2:$6</definedName>
    <definedName name="_xlnm.Print_Titles" localSheetId="25">'3-7应收股利'!$2:$6</definedName>
    <definedName name="_xlnm.Print_Titles" localSheetId="26">'3-8其他应收款'!$2:$7</definedName>
    <definedName name="_xlnm.Print_Titles" localSheetId="38">'3-9-11消耗性生物资产'!$2:$7</definedName>
    <definedName name="_xlnm.Print_Titles" localSheetId="39">'3-9-12工程施工'!$2:$7</definedName>
    <definedName name="_xlnm.Print_Titles" localSheetId="28">'3-9-1材料采购（在途物资）'!$2:$7</definedName>
    <definedName name="_xlnm.Print_Titles" localSheetId="29">'3-9-2原材料'!$2:$7</definedName>
    <definedName name="_xlnm.Print_Titles" localSheetId="30">'3-9-3在库周转材料'!$2:$7</definedName>
    <definedName name="_xlnm.Print_Titles" localSheetId="31">'3-9-4委托加工物资'!$2:$7</definedName>
    <definedName name="_xlnm.Print_Titles" localSheetId="32">'3-9-5产成品（库存商品）'!$2:$7</definedName>
    <definedName name="_xlnm.Print_Titles" localSheetId="33">'3-9-6在产品（自制半成品）'!$2:$7</definedName>
    <definedName name="_xlnm.Print_Titles" localSheetId="34">'3-9-7发出商品'!$2:$7</definedName>
    <definedName name="_xlnm.Print_Titles" localSheetId="35">'3-9-8在用周转材料'!$2:$7</definedName>
    <definedName name="_xlnm.Print_Titles" localSheetId="27">'3-9存货汇总'!$2:$6</definedName>
    <definedName name="_xlnm.Print_Titles" localSheetId="71">'4-10生产性生物资产'!$2:$7</definedName>
    <definedName name="_xlnm.Print_Titles" localSheetId="45">'4-1-1可出售-股票'!$2:$7</definedName>
    <definedName name="_xlnm.Print_Titles" localSheetId="72">'4-11油气资产'!$2:$7</definedName>
    <definedName name="_xlnm.Print_Titles" localSheetId="74">'4-12-1无形-土地'!$2:$6</definedName>
    <definedName name="_xlnm.Print_Titles" localSheetId="75">'4-12-2无形-矿业权'!$2:$6</definedName>
    <definedName name="_xlnm.Print_Titles" localSheetId="76">'4-12-3无形-其他'!$2:$6</definedName>
    <definedName name="_xlnm.Print_Titles" localSheetId="46">'4-1-2可出售-债券'!$2:$7</definedName>
    <definedName name="_xlnm.Print_Titles" localSheetId="73">'4-12无形资产汇总'!$2:$6</definedName>
    <definedName name="_xlnm.Print_Titles" localSheetId="47">'4-1-3可出售-其他'!$2:$7</definedName>
    <definedName name="_xlnm.Print_Titles" localSheetId="78">'4-14商誉'!$2:$6</definedName>
    <definedName name="_xlnm.Print_Titles" localSheetId="79">'4-15长期待摊费用'!$2:$6</definedName>
    <definedName name="_xlnm.Print_Titles" localSheetId="80">'4-16递延所得税资产'!$2:$6</definedName>
    <definedName name="_xlnm.Print_Titles" localSheetId="81">'4-17其他非流动资产'!$2:$6</definedName>
    <definedName name="_xlnm.Print_Titles" localSheetId="44">'4-1可供出售金融资产汇总'!$2:$6</definedName>
    <definedName name="_xlnm.Print_Titles" localSheetId="48">'4-2持有到期投资'!$2:$7</definedName>
    <definedName name="_xlnm.Print_Titles" localSheetId="49">'4-3长期应收'!$2:$7</definedName>
    <definedName name="_xlnm.Print_Titles" localSheetId="50">'4-4股权投资'!$2:$7</definedName>
    <definedName name="_xlnm.Print_Titles" localSheetId="52">'4-5-1投资性房地产（成本计量）'!$2:$7</definedName>
    <definedName name="_xlnm.Print_Titles" localSheetId="53">'4-5-2投资性房地产（公允计量）'!$2:$7</definedName>
    <definedName name="_xlnm.Print_Titles" localSheetId="54">'4-5-3投资性地产（成本计量）'!$2:$7</definedName>
    <definedName name="_xlnm.Print_Titles" localSheetId="55">'4-5-4投资性地产（公允计量）'!$2:$6</definedName>
    <definedName name="_xlnm.Print_Titles" localSheetId="51">'4-5投资性房地产汇总'!$2:$6</definedName>
    <definedName name="_xlnm.Print_Titles" localSheetId="56">'4-6-1房屋建筑物'!$2:$7</definedName>
    <definedName name="_xlnm.Print_Titles" localSheetId="57">'4-6-2构筑物'!$2:$7</definedName>
    <definedName name="_xlnm.Print_Titles" localSheetId="58">'4-6-3管道沟槽'!$2:$7</definedName>
    <definedName name="_xlnm.Print_Titles" localSheetId="59">'4-6-4井巷工程'!$2:$7</definedName>
    <definedName name="_xlnm.Print_Titles" localSheetId="60">'4-6-5机器设备'!$2:$7</definedName>
    <definedName name="_xlnm.Print_Titles" localSheetId="61">'4-6-6车辆'!$2:$7</definedName>
    <definedName name="_xlnm.Print_Titles" localSheetId="62">'4-6-7电子设备'!$2:$7</definedName>
    <definedName name="_xlnm.Print_Titles" localSheetId="63">'4-6-8土地'!$2:$7</definedName>
    <definedName name="_xlnm.Print_Titles" localSheetId="64">'4-6-9船舶'!$2:$7</definedName>
    <definedName name="_xlnm.Print_Titles" localSheetId="67">'4-7-2在建（设备）'!$2:$7</definedName>
    <definedName name="_xlnm.Print_Titles" localSheetId="68">'4-7-3在建（待摊投资）'!$2:$6</definedName>
    <definedName name="_xlnm.Print_Titles" localSheetId="65">'4-7在建工程汇总'!$2:$8</definedName>
    <definedName name="_xlnm.Print_Titles" localSheetId="69">'4-8工程物资'!$2:$7</definedName>
    <definedName name="_xlnm.Print_Titles" localSheetId="70">'4-9固定资产清理'!$2:$6</definedName>
    <definedName name="_xlnm.Print_Titles" localSheetId="43">'4-非流动资产汇总'!$2:$6</definedName>
    <definedName name="_xlnm.Print_Titles" localSheetId="92">'5-10其他应付款'!$2:$6</definedName>
    <definedName name="_xlnm.Print_Titles" localSheetId="93">'5-11一年到期非流动负债'!$2:$6</definedName>
    <definedName name="_xlnm.Print_Titles" localSheetId="94">'5-12其他流动负债'!$2:$6</definedName>
    <definedName name="_xlnm.Print_Titles" localSheetId="95">'5-13合同负债'!$2:$6</definedName>
    <definedName name="_xlnm.Print_Titles" localSheetId="83">'5-1短期借款'!$2:$6</definedName>
    <definedName name="_xlnm.Print_Titles" localSheetId="84">'5-2交易性金融负债'!$2:$6</definedName>
    <definedName name="_xlnm.Print_Titles" localSheetId="85">'5-3应付票据'!$2:$6</definedName>
    <definedName name="_xlnm.Print_Titles" localSheetId="86">'5-4应付账款'!$2:$6</definedName>
    <definedName name="_xlnm.Print_Titles" localSheetId="88">'5-6职工薪酬'!$2:$6</definedName>
    <definedName name="_xlnm.Print_Titles" localSheetId="89">'5-7应交税费'!$2:$6</definedName>
    <definedName name="_xlnm.Print_Titles" localSheetId="90">'5-8应付利息'!$2:$6</definedName>
    <definedName name="_xlnm.Print_Titles" localSheetId="91">'5-9应付股利（利润）'!$2:$6</definedName>
    <definedName name="_xlnm.Print_Titles" localSheetId="82">'5-流动负债汇总'!$2:$6</definedName>
    <definedName name="_xlnm.Print_Titles" localSheetId="97">'6-1长期借款'!$2:$6</definedName>
    <definedName name="_xlnm.Print_Titles" localSheetId="98">'6-2应付债券'!$2:$6</definedName>
    <definedName name="_xlnm.Print_Titles" localSheetId="99">'6-3长期应付款'!$2:$6</definedName>
    <definedName name="_xlnm.Print_Titles" localSheetId="100">'6-4专项应付款'!$2:$6</definedName>
    <definedName name="_xlnm.Print_Titles" localSheetId="101">'6-5预计负债'!$2:$6</definedName>
    <definedName name="_xlnm.Print_Titles" localSheetId="102">'6-6递延所得税负债'!$2:$6</definedName>
    <definedName name="_xlnm.Print_Titles" localSheetId="103">'6-7其他非流动负债'!$2:$6</definedName>
    <definedName name="_xlnm.Print_Titles" localSheetId="96">'6-非流动负债汇总'!$2:$6</definedName>
    <definedName name="ProducBioAssetsBookValue" localSheetId="71">'4-10生产性生物资产'!$H$27</definedName>
    <definedName name="ProducBioAssetsValuationPrice" localSheetId="71">'4-10生产性生物资产'!$L$27</definedName>
    <definedName name="ProducingConstructBookValue" localSheetId="39">'3-9-12工程施工'!$X$25</definedName>
    <definedName name="ProducingConstructValuationPrice" localSheetId="39">'3-9-12工程施工'!$AA$25</definedName>
    <definedName name="RawMaterialsBookValue" localSheetId="29">'3-9-2原材料'!$G$27</definedName>
    <definedName name="RawMaterialsValuationPrice" localSheetId="29">'3-9-2原材料'!$M$27</definedName>
    <definedName name="RevoMaterUsBookValue" localSheetId="35">'3-9-8在用周转材料'!$G$27</definedName>
    <definedName name="RevoMaterUsValuationPrice" localSheetId="35">'3-9-8在用周转材料'!$L$27</definedName>
    <definedName name="RevoMaterWarHouseBookValue" localSheetId="30">'3-9-3在库周转材料'!$G$27</definedName>
    <definedName name="RevoMaterWarHouseValuationPrice" localSheetId="30">'3-9-3在库周转材料'!$M$27</definedName>
    <definedName name="sheet1_1" localSheetId="0">申报表封面!$A$10</definedName>
    <definedName name="sheet1_2" localSheetId="4">基本信息输入表!$M$7</definedName>
    <definedName name="sheet1_3" localSheetId="4">基本信息输入表!$K$6</definedName>
    <definedName name="sheet1_4" localSheetId="4">基本信息输入表!$M$6</definedName>
    <definedName name="sheet1_5" localSheetId="0">申报表封面!$C$13</definedName>
    <definedName name="sheet10_1" localSheetId="10">'1-汇总表'!$C$22</definedName>
    <definedName name="sheet10_10" localSheetId="10">'1-汇总表'!$C$10</definedName>
    <definedName name="sheet10_11" localSheetId="10">'1-汇总表'!$C$17</definedName>
    <definedName name="sheet10_12" localSheetId="10">'1-汇总表'!$C$16</definedName>
    <definedName name="sheet10_13" localSheetId="10">'1-汇总表'!$C$9</definedName>
    <definedName name="sheet10_14" localSheetId="10">'1-汇总表'!$D$10</definedName>
    <definedName name="sheet10_15" localSheetId="10">'1-汇总表'!$D$17</definedName>
    <definedName name="sheet10_16" localSheetId="10">'1-汇总表'!$D$16</definedName>
    <definedName name="sheet10_17" localSheetId="10">'1-汇总表'!$D$9</definedName>
    <definedName name="sheet10_18" localSheetId="10">'1-汇总表'!$E$9</definedName>
    <definedName name="sheet10_19" localSheetId="10">'1-汇总表'!$F$9</definedName>
    <definedName name="sheet10_2" localSheetId="10">'1-汇总表'!$A$3</definedName>
    <definedName name="sheet10_20" localSheetId="11">'2-分类汇总'!$C$33</definedName>
    <definedName name="sheet10_21" localSheetId="11">'2-分类汇总'!$D$33</definedName>
    <definedName name="sheet10_22" localSheetId="10">'1-汇总表'!$E$10</definedName>
    <definedName name="sheet10_23" localSheetId="10">'1-汇总表'!$F$10</definedName>
    <definedName name="sheet10_24" localSheetId="11">'2-分类汇总'!$C$36</definedName>
    <definedName name="sheet10_25" localSheetId="10">'1-汇总表'!$C$11</definedName>
    <definedName name="sheet10_26" localSheetId="11">'2-分类汇总'!$D$36</definedName>
    <definedName name="sheet10_27" localSheetId="10">'1-汇总表'!$D$11</definedName>
    <definedName name="sheet10_28" localSheetId="10">'1-汇总表'!$E$11</definedName>
    <definedName name="sheet10_29" localSheetId="10">'1-汇总表'!$F$11</definedName>
    <definedName name="sheet10_3" localSheetId="10">'1-汇总表'!$A$5</definedName>
    <definedName name="sheet10_30" localSheetId="11">'2-分类汇总'!$C$47</definedName>
    <definedName name="sheet10_31" localSheetId="10">'1-汇总表'!$C$12</definedName>
    <definedName name="sheet10_32" localSheetId="11">'2-分类汇总'!$D$47</definedName>
    <definedName name="sheet10_33" localSheetId="10">'1-汇总表'!$D$12</definedName>
    <definedName name="sheet10_34" localSheetId="10">'1-汇总表'!$E$12</definedName>
    <definedName name="sheet10_35" localSheetId="10">'1-汇总表'!$F$12</definedName>
    <definedName name="sheet10_36" localSheetId="11">'2-分类汇总'!$C$48</definedName>
    <definedName name="sheet10_37" localSheetId="10">'1-汇总表'!$C$13</definedName>
    <definedName name="sheet10_38" localSheetId="11">'2-分类汇总'!$D$48</definedName>
    <definedName name="sheet10_39" localSheetId="10">'1-汇总表'!$D$13</definedName>
    <definedName name="sheet10_4" localSheetId="11">'2-分类汇总'!$C$7</definedName>
    <definedName name="sheet10_40" localSheetId="10">'1-汇总表'!$E$13</definedName>
    <definedName name="sheet10_41" localSheetId="10">'1-汇总表'!$F$13</definedName>
    <definedName name="sheet10_42" localSheetId="11">'2-分类汇总'!$C$54</definedName>
    <definedName name="sheet10_43" localSheetId="10">'1-汇总表'!$C$14</definedName>
    <definedName name="sheet10_44" localSheetId="11">'2-分类汇总'!$D$54</definedName>
    <definedName name="sheet10_45" localSheetId="10">'1-汇总表'!$D$14</definedName>
    <definedName name="sheet10_46" localSheetId="10">'1-汇总表'!$E$14</definedName>
    <definedName name="sheet10_47" localSheetId="10">'1-汇总表'!$F$14</definedName>
    <definedName name="sheet10_48" localSheetId="11">'2-分类汇总'!$C$58</definedName>
    <definedName name="sheet10_49" localSheetId="10">'1-汇总表'!$C$15</definedName>
    <definedName name="sheet10_5" localSheetId="10">'1-汇总表'!$C$8</definedName>
    <definedName name="sheet10_50" localSheetId="11">'2-分类汇总'!$D$58</definedName>
    <definedName name="sheet10_51" localSheetId="10">'1-汇总表'!$D$15</definedName>
    <definedName name="sheet10_52" localSheetId="10">'1-汇总表'!$E$15</definedName>
    <definedName name="sheet10_53" localSheetId="10">'1-汇总表'!$F$15</definedName>
    <definedName name="sheet10_54" localSheetId="11">'2-分类汇总'!$C$56</definedName>
    <definedName name="sheet10_55" localSheetId="11">'2-分类汇总'!$D$56</definedName>
    <definedName name="sheet10_56" localSheetId="10">'1-汇总表'!$E$16</definedName>
    <definedName name="sheet10_57" localSheetId="10">'1-汇总表'!$F$16</definedName>
    <definedName name="sheet10_58" localSheetId="11">'2-分类汇总'!$C$26</definedName>
    <definedName name="sheet10_59" localSheetId="11">'2-分类汇总'!$C$29</definedName>
    <definedName name="sheet10_6" localSheetId="11">'2-分类汇总'!$D$7</definedName>
    <definedName name="sheet10_60" localSheetId="11">'2-分类汇总'!$C$30</definedName>
    <definedName name="sheet10_61" localSheetId="11">'2-分类汇总'!$C$49</definedName>
    <definedName name="sheet10_62" localSheetId="11">'2-分类汇总'!$C$51</definedName>
    <definedName name="sheet10_63" localSheetId="11">'2-分类汇总'!$C$59</definedName>
    <definedName name="sheet10_64" localSheetId="11">'2-分类汇总'!$C$63</definedName>
    <definedName name="sheet10_65" localSheetId="11">'2-分类汇总'!$D$26</definedName>
    <definedName name="sheet10_66" localSheetId="11">'2-分类汇总'!$D$29</definedName>
    <definedName name="sheet10_67" localSheetId="11">'2-分类汇总'!$D$30</definedName>
    <definedName name="sheet10_68" localSheetId="11">'2-分类汇总'!$D$49</definedName>
    <definedName name="sheet10_69" localSheetId="11">'2-分类汇总'!$D$51</definedName>
    <definedName name="sheet10_7" localSheetId="10">'1-汇总表'!$D$8</definedName>
    <definedName name="sheet10_70" localSheetId="11">'2-分类汇总'!$D$59</definedName>
    <definedName name="sheet10_71" localSheetId="11">'2-分类汇总'!$D$63</definedName>
    <definedName name="sheet10_72" localSheetId="10">'1-汇总表'!$E$17</definedName>
    <definedName name="sheet10_73" localSheetId="10">'1-汇总表'!$F$17</definedName>
    <definedName name="sheet10_74" localSheetId="10">'1-汇总表'!$C$18</definedName>
    <definedName name="sheet10_75" localSheetId="10">'1-汇总表'!$D$18</definedName>
    <definedName name="sheet10_76" localSheetId="10">'1-汇总表'!$E$18</definedName>
    <definedName name="sheet10_77" localSheetId="10">'1-汇总表'!$F$18</definedName>
    <definedName name="sheet10_78" localSheetId="11">'2-分类汇总'!$C$65</definedName>
    <definedName name="sheet10_79" localSheetId="10">'1-汇总表'!$C$19</definedName>
    <definedName name="sheet10_8" localSheetId="10">'1-汇总表'!$E$8</definedName>
    <definedName name="sheet10_80" localSheetId="11">'2-分类汇总'!$D$65</definedName>
    <definedName name="sheet10_81" localSheetId="10">'1-汇总表'!$D$19</definedName>
    <definedName name="sheet10_82" localSheetId="10">'1-汇总表'!$E$19</definedName>
    <definedName name="sheet10_83" localSheetId="10">'1-汇总表'!$F$19</definedName>
    <definedName name="sheet10_84" localSheetId="11">'2-分类汇总'!$C$78</definedName>
    <definedName name="sheet10_85" localSheetId="10">'1-汇总表'!$C$20</definedName>
    <definedName name="sheet10_86" localSheetId="11">'2-分类汇总'!$D$78</definedName>
    <definedName name="sheet10_87" localSheetId="10">'1-汇总表'!$D$20</definedName>
    <definedName name="sheet10_88" localSheetId="10">'1-汇总表'!$E$20</definedName>
    <definedName name="sheet10_89" localSheetId="10">'1-汇总表'!$F$20</definedName>
    <definedName name="sheet10_9" localSheetId="10">'1-汇总表'!$F$8</definedName>
    <definedName name="sheet10_90" localSheetId="10">'1-汇总表'!$C$21</definedName>
    <definedName name="sheet10_91" localSheetId="10">'1-汇总表'!$D$21</definedName>
    <definedName name="sheet10_92" localSheetId="10">'1-汇总表'!$E$21</definedName>
    <definedName name="sheet10_93" localSheetId="10">'1-汇总表'!$F$21</definedName>
    <definedName name="sheet10_94" localSheetId="10">'1-汇总表'!$D$22</definedName>
    <definedName name="sheet10_95" localSheetId="10">'1-汇总表'!$E$22</definedName>
    <definedName name="sheet10_96" localSheetId="10">'1-汇总表'!$F$22</definedName>
    <definedName name="sheet100_1" localSheetId="99">'6-3长期应付款'!$A$3</definedName>
    <definedName name="sheet100_10" localSheetId="99">'6-3长期应付款'!$F$28</definedName>
    <definedName name="sheet100_11" localSheetId="4">基本信息输入表!$O$97</definedName>
    <definedName name="sheet100_12" localSheetId="99">'6-3长期应付款'!$A$29</definedName>
    <definedName name="sheet100_2" localSheetId="99">'6-3长期应付款'!$A$5</definedName>
    <definedName name="sheet100_5" localSheetId="99">'6-3长期应付款'!$E$26</definedName>
    <definedName name="sheet100_6" localSheetId="99">'6-3长期应付款'!$F$26</definedName>
    <definedName name="sheet100_7" localSheetId="4">基本信息输入表!$M$97</definedName>
    <definedName name="sheet100_8" localSheetId="99">'6-3长期应付款'!$A$28</definedName>
    <definedName name="sheet100_9" localSheetId="4">基本信息输入表!$Q$97</definedName>
    <definedName name="sheet101_1" localSheetId="100">'6-4专项应付款'!$A$3</definedName>
    <definedName name="sheet101_10" localSheetId="100">'6-4专项应付款'!$G$28</definedName>
    <definedName name="sheet101_11" localSheetId="4">基本信息输入表!$O$98</definedName>
    <definedName name="sheet101_12" localSheetId="100">'6-4专项应付款'!$A$29</definedName>
    <definedName name="sheet101_2" localSheetId="100">'6-4专项应付款'!$A$5</definedName>
    <definedName name="sheet101_5" localSheetId="100">'6-4专项应付款'!$F$26</definedName>
    <definedName name="sheet101_6" localSheetId="100">'6-4专项应付款'!$G$26</definedName>
    <definedName name="sheet101_7" localSheetId="4">基本信息输入表!$M$98</definedName>
    <definedName name="sheet101_8" localSheetId="100">'6-4专项应付款'!$A$28</definedName>
    <definedName name="sheet101_9" localSheetId="4">基本信息输入表!$Q$98</definedName>
    <definedName name="sheet102_1" localSheetId="101">'6-5预计负债'!$A$3</definedName>
    <definedName name="sheet102_10" localSheetId="101">'6-5预计负债'!$F$28</definedName>
    <definedName name="sheet102_11" localSheetId="4">基本信息输入表!$O$99</definedName>
    <definedName name="sheet102_12" localSheetId="101">'6-5预计负债'!$A$29</definedName>
    <definedName name="sheet102_2" localSheetId="101">'6-5预计负债'!$A$5</definedName>
    <definedName name="sheet102_5" localSheetId="101">'6-5预计负债'!$E$26</definedName>
    <definedName name="sheet102_6" localSheetId="101">'6-5预计负债'!$F$26</definedName>
    <definedName name="sheet102_7" localSheetId="4">基本信息输入表!$M$99</definedName>
    <definedName name="sheet102_8" localSheetId="101">'6-5预计负债'!$A$28</definedName>
    <definedName name="sheet102_9" localSheetId="4">基本信息输入表!$Q$99</definedName>
    <definedName name="sheet103_1" localSheetId="102">'6-6递延所得税负债'!$A$3</definedName>
    <definedName name="sheet103_10" localSheetId="102">'6-6递延所得税负债'!$E$28</definedName>
    <definedName name="sheet103_11" localSheetId="4">基本信息输入表!$O$100</definedName>
    <definedName name="sheet103_12" localSheetId="102">'6-6递延所得税负债'!$A$29</definedName>
    <definedName name="sheet103_2" localSheetId="102">'6-6递延所得税负债'!$A$5</definedName>
    <definedName name="sheet103_5" localSheetId="102">'6-6递延所得税负债'!$D$26</definedName>
    <definedName name="sheet103_6" localSheetId="102">'6-6递延所得税负债'!$E$26</definedName>
    <definedName name="sheet103_7" localSheetId="4">基本信息输入表!$M$100</definedName>
    <definedName name="sheet103_8" localSheetId="102">'6-6递延所得税负债'!$A$28</definedName>
    <definedName name="sheet103_9" localSheetId="4">基本信息输入表!$Q$100</definedName>
    <definedName name="sheet104_1" localSheetId="103">'6-7其他非流动负债'!$A$3</definedName>
    <definedName name="sheet104_10" localSheetId="103">'6-7其他非流动负债'!$F$28</definedName>
    <definedName name="sheet104_11" localSheetId="4">基本信息输入表!$O$101</definedName>
    <definedName name="sheet104_12" localSheetId="103">'6-7其他非流动负债'!$A$29</definedName>
    <definedName name="sheet104_2" localSheetId="103">'6-7其他非流动负债'!$A$5</definedName>
    <definedName name="sheet104_5" localSheetId="103">'6-7其他非流动负债'!$E$26</definedName>
    <definedName name="sheet104_6" localSheetId="103">'6-7其他非流动负债'!$F$26</definedName>
    <definedName name="sheet104_7" localSheetId="4">基本信息输入表!$M$101</definedName>
    <definedName name="sheet104_8" localSheetId="103">'6-7其他非流动负债'!$A$28</definedName>
    <definedName name="sheet104_9" localSheetId="4">基本信息输入表!$Q$101</definedName>
    <definedName name="sheet11_1" localSheetId="11">'2-分类汇总'!$C$87</definedName>
    <definedName name="sheet11_10" localSheetId="11">'2-分类汇总'!$D$8</definedName>
    <definedName name="sheet11_100" localSheetId="11">'2-分类汇总'!$G$24</definedName>
    <definedName name="sheet11_101" localSheetId="43">'4-非流动资产汇总'!$C$48</definedName>
    <definedName name="sheet11_102" localSheetId="11">'2-分类汇总'!$C$25</definedName>
    <definedName name="sheet11_103" localSheetId="43">'4-非流动资产汇总'!$D$48</definedName>
    <definedName name="sheet11_104" localSheetId="11">'2-分类汇总'!$D$25</definedName>
    <definedName name="sheet11_105" localSheetId="11">'2-分类汇总'!$E$25</definedName>
    <definedName name="sheet11_106" localSheetId="11">'2-分类汇总'!$F$25</definedName>
    <definedName name="sheet11_107" localSheetId="11">'2-分类汇总'!$G$25</definedName>
    <definedName name="sheet11_108" localSheetId="43">'4-非流动资产汇总'!$C$7</definedName>
    <definedName name="sheet11_109" localSheetId="43">'4-非流动资产汇总'!$D$7</definedName>
    <definedName name="sheet11_11" localSheetId="11">'2-分类汇总'!$E$8</definedName>
    <definedName name="sheet11_110" localSheetId="11">'2-分类汇总'!$E$26</definedName>
    <definedName name="sheet11_111" localSheetId="11">'2-分类汇总'!$F$26</definedName>
    <definedName name="sheet11_112" localSheetId="11">'2-分类汇总'!$G$26</definedName>
    <definedName name="sheet11_113" localSheetId="43">'4-非流动资产汇总'!$C$8</definedName>
    <definedName name="sheet11_114" localSheetId="11">'2-分类汇总'!$C$27</definedName>
    <definedName name="sheet11_115" localSheetId="43">'4-非流动资产汇总'!$D$8</definedName>
    <definedName name="sheet11_116" localSheetId="11">'2-分类汇总'!$D$27</definedName>
    <definedName name="sheet11_117" localSheetId="11">'2-分类汇总'!$E$27</definedName>
    <definedName name="sheet11_118" localSheetId="11">'2-分类汇总'!$F$27</definedName>
    <definedName name="sheet11_119" localSheetId="43">'4-非流动资产汇总'!$C$9</definedName>
    <definedName name="sheet11_12" localSheetId="11">'2-分类汇总'!$F$8</definedName>
    <definedName name="sheet11_120" localSheetId="11">'2-分类汇总'!$C$28</definedName>
    <definedName name="sheet11_121" localSheetId="43">'4-非流动资产汇总'!$D$9</definedName>
    <definedName name="sheet11_122" localSheetId="11">'2-分类汇总'!$D$28</definedName>
    <definedName name="sheet11_123" localSheetId="11">'2-分类汇总'!$E$28</definedName>
    <definedName name="sheet11_124" localSheetId="11">'2-分类汇总'!$F$28</definedName>
    <definedName name="sheet11_125" localSheetId="43">'4-非流动资产汇总'!$C$10</definedName>
    <definedName name="sheet11_126" localSheetId="43">'4-非流动资产汇总'!$D$10</definedName>
    <definedName name="sheet11_127" localSheetId="11">'2-分类汇总'!$E$29</definedName>
    <definedName name="sheet11_128" localSheetId="11">'2-分类汇总'!$F$29</definedName>
    <definedName name="sheet11_129" localSheetId="7">资产负债表!$F$21</definedName>
    <definedName name="sheet11_13" localSheetId="11">'2-分类汇总'!$G$8</definedName>
    <definedName name="sheet11_130" localSheetId="11">'2-分类汇总'!$G$29</definedName>
    <definedName name="sheet11_131" localSheetId="11">'2-分类汇总'!$E$30</definedName>
    <definedName name="sheet11_132" localSheetId="11">'2-分类汇总'!$F$30</definedName>
    <definedName name="sheet11_133" localSheetId="7">资产负债表!$F$22</definedName>
    <definedName name="sheet11_134" localSheetId="11">'2-分类汇总'!$G$30</definedName>
    <definedName name="sheet11_135" localSheetId="11">'2-分类汇总'!$C$31</definedName>
    <definedName name="sheet11_136" localSheetId="11">'2-分类汇总'!$D$31</definedName>
    <definedName name="sheet11_137" localSheetId="11">'2-分类汇总'!$E$31</definedName>
    <definedName name="sheet11_138" localSheetId="11">'2-分类汇总'!$F$31</definedName>
    <definedName name="sheet11_139" localSheetId="11">'2-分类汇总'!$C$32</definedName>
    <definedName name="sheet11_14" localSheetId="11">'2-分类汇总'!$C$9</definedName>
    <definedName name="sheet11_140" localSheetId="11">'2-分类汇总'!$D$32</definedName>
    <definedName name="sheet11_141" localSheetId="11">'2-分类汇总'!$E$32</definedName>
    <definedName name="sheet11_142" localSheetId="11">'2-分类汇总'!$F$32</definedName>
    <definedName name="sheet11_143" localSheetId="11">'2-分类汇总'!$E$33</definedName>
    <definedName name="sheet11_144" localSheetId="11">'2-分类汇总'!$F$33</definedName>
    <definedName name="sheet11_145" localSheetId="7">资产负债表!$F$23</definedName>
    <definedName name="sheet11_146" localSheetId="11">'2-分类汇总'!$G$33</definedName>
    <definedName name="sheet11_147" localSheetId="11">'2-分类汇总'!$C$34</definedName>
    <definedName name="sheet11_148" localSheetId="11">'2-分类汇总'!$D$34</definedName>
    <definedName name="sheet11_149" localSheetId="11">'2-分类汇总'!$E$34</definedName>
    <definedName name="sheet11_15" localSheetId="11">'2-分类汇总'!$D$9</definedName>
    <definedName name="sheet11_150" localSheetId="11">'2-分类汇总'!$F$34</definedName>
    <definedName name="sheet11_151" localSheetId="11">'2-分类汇总'!$C$35</definedName>
    <definedName name="sheet11_152" localSheetId="11">'2-分类汇总'!$D$35</definedName>
    <definedName name="sheet11_153" localSheetId="11">'2-分类汇总'!$E$35</definedName>
    <definedName name="sheet11_154" localSheetId="11">'2-分类汇总'!$F$35</definedName>
    <definedName name="sheet11_155" localSheetId="11">'2-分类汇总'!$E$36</definedName>
    <definedName name="sheet11_156" localSheetId="11">'2-分类汇总'!$F$36</definedName>
    <definedName name="sheet11_157" localSheetId="7">资产负债表!$F$24</definedName>
    <definedName name="sheet11_158" localSheetId="11">'2-分类汇总'!$G$36</definedName>
    <definedName name="sheet11_159" localSheetId="11">'2-分类汇总'!$C$37</definedName>
    <definedName name="sheet11_16" localSheetId="11">'2-分类汇总'!$E$9</definedName>
    <definedName name="sheet11_160" localSheetId="11">'2-分类汇总'!$D$37</definedName>
    <definedName name="sheet11_161" localSheetId="11">'2-分类汇总'!$E$37</definedName>
    <definedName name="sheet11_162" localSheetId="11">'2-分类汇总'!$F$37</definedName>
    <definedName name="sheet11_163" localSheetId="11">'2-分类汇总'!$C$38</definedName>
    <definedName name="sheet11_164" localSheetId="11">'2-分类汇总'!$D$38</definedName>
    <definedName name="sheet11_165" localSheetId="11">'2-分类汇总'!$E$38</definedName>
    <definedName name="sheet11_166" localSheetId="11">'2-分类汇总'!$F$38</definedName>
    <definedName name="sheet11_167" localSheetId="11">'2-分类汇总'!$C$39</definedName>
    <definedName name="sheet11_168" localSheetId="11">'2-分类汇总'!$D$39</definedName>
    <definedName name="sheet11_169" localSheetId="11">'2-分类汇总'!$E$39</definedName>
    <definedName name="sheet11_17" localSheetId="11">'2-分类汇总'!$F$9</definedName>
    <definedName name="sheet11_170" localSheetId="11">'2-分类汇总'!$F$39</definedName>
    <definedName name="sheet11_171" localSheetId="11">'2-分类汇总'!$C$40</definedName>
    <definedName name="sheet11_172" localSheetId="11">'2-分类汇总'!$D$40</definedName>
    <definedName name="sheet11_173" localSheetId="11">'2-分类汇总'!$E$40</definedName>
    <definedName name="sheet11_174" localSheetId="11">'2-分类汇总'!$F$40</definedName>
    <definedName name="sheet11_175" localSheetId="11">'2-分类汇总'!$C$41</definedName>
    <definedName name="sheet11_176" localSheetId="11">'2-分类汇总'!$D$41</definedName>
    <definedName name="sheet11_177" localSheetId="11">'2-分类汇总'!$E$41</definedName>
    <definedName name="sheet11_178" localSheetId="11">'2-分类汇总'!$F$41</definedName>
    <definedName name="sheet11_179" localSheetId="11">'2-分类汇总'!$C$42</definedName>
    <definedName name="sheet11_18" localSheetId="7">资产负债表!$F$8</definedName>
    <definedName name="sheet11_180" localSheetId="11">'2-分类汇总'!$D$42</definedName>
    <definedName name="sheet11_181" localSheetId="11">'2-分类汇总'!$E$42</definedName>
    <definedName name="sheet11_182" localSheetId="11">'2-分类汇总'!$F$42</definedName>
    <definedName name="sheet11_183" localSheetId="11">'2-分类汇总'!$C$43</definedName>
    <definedName name="sheet11_184" localSheetId="11">'2-分类汇总'!$D$43</definedName>
    <definedName name="sheet11_185" localSheetId="11">'2-分类汇总'!$E$43</definedName>
    <definedName name="sheet11_186" localSheetId="11">'2-分类汇总'!$F$43</definedName>
    <definedName name="sheet11_187" localSheetId="11">'2-分类汇总'!$C$44</definedName>
    <definedName name="sheet11_188" localSheetId="11">'2-分类汇总'!$D$44</definedName>
    <definedName name="sheet11_189" localSheetId="11">'2-分类汇总'!$E$44</definedName>
    <definedName name="sheet11_19" localSheetId="11">'2-分类汇总'!$G$9</definedName>
    <definedName name="sheet11_190" localSheetId="11">'2-分类汇总'!$F$44</definedName>
    <definedName name="sheet11_191" localSheetId="11">'2-分类汇总'!$C$45</definedName>
    <definedName name="sheet11_192" localSheetId="11">'2-分类汇总'!$D$45</definedName>
    <definedName name="sheet11_193" localSheetId="11">'2-分类汇总'!$E$45</definedName>
    <definedName name="sheet11_194" localSheetId="11">'2-分类汇总'!$F$45</definedName>
    <definedName name="sheet11_195" localSheetId="11">'2-分类汇总'!$C$46</definedName>
    <definedName name="sheet11_196" localSheetId="11">'2-分类汇总'!$D$46</definedName>
    <definedName name="sheet11_197" localSheetId="11">'2-分类汇总'!$E$46</definedName>
    <definedName name="sheet11_198" localSheetId="11">'2-分类汇总'!$F$46</definedName>
    <definedName name="sheet11_199" localSheetId="11">'2-分类汇总'!$E$47</definedName>
    <definedName name="sheet11_2" localSheetId="11">'2-分类汇总'!$A$3</definedName>
    <definedName name="sheet11_20" localSheetId="11">'2-分类汇总'!$C$10</definedName>
    <definedName name="sheet11_200" localSheetId="11">'2-分类汇总'!$F$47</definedName>
    <definedName name="sheet11_201" localSheetId="7">资产负债表!$F$25</definedName>
    <definedName name="sheet11_202" localSheetId="11">'2-分类汇总'!$G$47</definedName>
    <definedName name="sheet11_203" localSheetId="11">'2-分类汇总'!$E$48</definedName>
    <definedName name="sheet11_204" localSheetId="11">'2-分类汇总'!$F$48</definedName>
    <definedName name="sheet11_205" localSheetId="7">资产负债表!$F$26</definedName>
    <definedName name="sheet11_206" localSheetId="11">'2-分类汇总'!$G$48</definedName>
    <definedName name="sheet11_207" localSheetId="43">'4-非流动资产汇总'!$C$30</definedName>
    <definedName name="sheet11_208" localSheetId="43">'4-非流动资产汇总'!$D$30</definedName>
    <definedName name="sheet11_209" localSheetId="11">'2-分类汇总'!$E$49</definedName>
    <definedName name="sheet11_21" localSheetId="11">'2-分类汇总'!$D$10</definedName>
    <definedName name="sheet11_210" localSheetId="11">'2-分类汇总'!$F$49</definedName>
    <definedName name="sheet11_211" localSheetId="7">资产负债表!$F$27</definedName>
    <definedName name="sheet11_212" localSheetId="11">'2-分类汇总'!$G$49</definedName>
    <definedName name="sheet11_213" localSheetId="43">'4-非流动资产汇总'!$C$31</definedName>
    <definedName name="sheet11_214" localSheetId="11">'2-分类汇总'!$C$50</definedName>
    <definedName name="sheet11_215" localSheetId="43">'4-非流动资产汇总'!$D$31</definedName>
    <definedName name="sheet11_216" localSheetId="11">'2-分类汇总'!$D$50</definedName>
    <definedName name="sheet11_217" localSheetId="11">'2-分类汇总'!$E$50</definedName>
    <definedName name="sheet11_218" localSheetId="11">'2-分类汇总'!$F$50</definedName>
    <definedName name="sheet11_219" localSheetId="7">资产负债表!$F$28</definedName>
    <definedName name="sheet11_22" localSheetId="11">'2-分类汇总'!$E$10</definedName>
    <definedName name="sheet11_220" localSheetId="11">'2-分类汇总'!$G$50</definedName>
    <definedName name="sheet11_221" localSheetId="11">'2-分类汇总'!$E$51</definedName>
    <definedName name="sheet11_222" localSheetId="11">'2-分类汇总'!$F$51</definedName>
    <definedName name="sheet11_223" localSheetId="7">资产负债表!$F$29</definedName>
    <definedName name="sheet11_224" localSheetId="11">'2-分类汇总'!$G$51</definedName>
    <definedName name="sheet11_225" localSheetId="11">'2-分类汇总'!$C$52</definedName>
    <definedName name="sheet11_226" localSheetId="11">'2-分类汇总'!$D$52</definedName>
    <definedName name="sheet11_227" localSheetId="11">'2-分类汇总'!$E$52</definedName>
    <definedName name="sheet11_228" localSheetId="11">'2-分类汇总'!$F$52</definedName>
    <definedName name="sheet11_229" localSheetId="11">'2-分类汇总'!$C$53</definedName>
    <definedName name="sheet11_23" localSheetId="11">'2-分类汇总'!$F$10</definedName>
    <definedName name="sheet11_230" localSheetId="11">'2-分类汇总'!$D$53</definedName>
    <definedName name="sheet11_231" localSheetId="11">'2-分类汇总'!$E$53</definedName>
    <definedName name="sheet11_232" localSheetId="11">'2-分类汇总'!$F$53</definedName>
    <definedName name="sheet11_233" localSheetId="11">'2-分类汇总'!$E$54</definedName>
    <definedName name="sheet11_234" localSheetId="11">'2-分类汇总'!$F$54</definedName>
    <definedName name="sheet11_235" localSheetId="7">资产负债表!$F$30</definedName>
    <definedName name="sheet11_236" localSheetId="11">'2-分类汇总'!$G$54</definedName>
    <definedName name="sheet11_237" localSheetId="11">'2-分类汇总'!$C$55</definedName>
    <definedName name="sheet11_238" localSheetId="11">'2-分类汇总'!$D$55</definedName>
    <definedName name="sheet11_239" localSheetId="11">'2-分类汇总'!$E$55</definedName>
    <definedName name="sheet11_24" localSheetId="7">资产负债表!$F$9</definedName>
    <definedName name="sheet11_240" localSheetId="11">'2-分类汇总'!$F$55</definedName>
    <definedName name="sheet11_241" localSheetId="11">'2-分类汇总'!$E$56</definedName>
    <definedName name="sheet11_242" localSheetId="11">'2-分类汇总'!$F$56</definedName>
    <definedName name="sheet11_243" localSheetId="11">'2-分类汇总'!$C$57</definedName>
    <definedName name="sheet11_244" localSheetId="11">'2-分类汇总'!$D$57</definedName>
    <definedName name="sheet11_245" localSheetId="11">'2-分类汇总'!$E$57</definedName>
    <definedName name="sheet11_246" localSheetId="11">'2-分类汇总'!$F$57</definedName>
    <definedName name="sheet11_247" localSheetId="11">'2-分类汇总'!$E$58</definedName>
    <definedName name="sheet11_248" localSheetId="11">'2-分类汇总'!$F$58</definedName>
    <definedName name="sheet11_249" localSheetId="7">资产负债表!$F$31</definedName>
    <definedName name="sheet11_25" localSheetId="11">'2-分类汇总'!$G$10</definedName>
    <definedName name="sheet11_250" localSheetId="11">'2-分类汇总'!$G$58</definedName>
    <definedName name="sheet11_251" localSheetId="11">'2-分类汇总'!$E$59</definedName>
    <definedName name="sheet11_252" localSheetId="11">'2-分类汇总'!$F$59</definedName>
    <definedName name="sheet11_253" localSheetId="7">资产负债表!$F$32</definedName>
    <definedName name="sheet11_254" localSheetId="11">'2-分类汇总'!$G$59</definedName>
    <definedName name="sheet11_255" localSheetId="11">'2-分类汇总'!$C$60</definedName>
    <definedName name="sheet11_256" localSheetId="11">'2-分类汇总'!$D$60</definedName>
    <definedName name="sheet11_257" localSheetId="11">'2-分类汇总'!$E$60</definedName>
    <definedName name="sheet11_258" localSheetId="11">'2-分类汇总'!$F$60</definedName>
    <definedName name="sheet11_259" localSheetId="7">资产负债表!$F$33</definedName>
    <definedName name="sheet11_26" localSheetId="11">'2-分类汇总'!$C$11</definedName>
    <definedName name="sheet11_260" localSheetId="11">'2-分类汇总'!$G$60</definedName>
    <definedName name="sheet11_261" localSheetId="11">'2-分类汇总'!$C$61</definedName>
    <definedName name="sheet11_262" localSheetId="11">'2-分类汇总'!$D$61</definedName>
    <definedName name="sheet11_263" localSheetId="11">'2-分类汇总'!$E$61</definedName>
    <definedName name="sheet11_264" localSheetId="11">'2-分类汇总'!$F$61</definedName>
    <definedName name="sheet11_265" localSheetId="7">资产负债表!$F$34</definedName>
    <definedName name="sheet11_266" localSheetId="11">'2-分类汇总'!$G$61</definedName>
    <definedName name="sheet11_267" localSheetId="11">'2-分类汇总'!$C$62</definedName>
    <definedName name="sheet11_268" localSheetId="11">'2-分类汇总'!$D$62</definedName>
    <definedName name="sheet11_269" localSheetId="11">'2-分类汇总'!$E$62</definedName>
    <definedName name="sheet11_27" localSheetId="11">'2-分类汇总'!$D$11</definedName>
    <definedName name="sheet11_270" localSheetId="11">'2-分类汇总'!$F$62</definedName>
    <definedName name="sheet11_271" localSheetId="7">资产负债表!$F$35</definedName>
    <definedName name="sheet11_272" localSheetId="11">'2-分类汇总'!$G$62</definedName>
    <definedName name="sheet11_273" localSheetId="11">'2-分类汇总'!$E$63</definedName>
    <definedName name="sheet11_274" localSheetId="11">'2-分类汇总'!$F$63</definedName>
    <definedName name="sheet11_275" localSheetId="11">'2-分类汇总'!$G$63</definedName>
    <definedName name="sheet11_276" localSheetId="11">'2-分类汇总'!$C$64</definedName>
    <definedName name="sheet11_277" localSheetId="11">'2-分类汇总'!$D$64</definedName>
    <definedName name="sheet11_278" localSheetId="11">'2-分类汇总'!$E$64</definedName>
    <definedName name="sheet11_279" localSheetId="11">'2-分类汇总'!$F$64</definedName>
    <definedName name="sheet11_28" localSheetId="11">'2-分类汇总'!$E$11</definedName>
    <definedName name="sheet11_280" localSheetId="11">'2-分类汇总'!$G$64</definedName>
    <definedName name="sheet11_281" localSheetId="82">'5-流动负债汇总'!$C$28</definedName>
    <definedName name="sheet11_282" localSheetId="82">'5-流动负债汇总'!$D$28</definedName>
    <definedName name="sheet11_283" localSheetId="11">'2-分类汇总'!$E$65</definedName>
    <definedName name="sheet11_284" localSheetId="11">'2-分类汇总'!$F$65</definedName>
    <definedName name="sheet11_285" localSheetId="11">'2-分类汇总'!$G$65</definedName>
    <definedName name="sheet11_286" localSheetId="11">'2-分类汇总'!$C$66</definedName>
    <definedName name="sheet11_287" localSheetId="11">'2-分类汇总'!$D$66</definedName>
    <definedName name="sheet11_288" localSheetId="11">'2-分类汇总'!$E$66</definedName>
    <definedName name="sheet11_289" localSheetId="11">'2-分类汇总'!$F$66</definedName>
    <definedName name="sheet11_29" localSheetId="11">'2-分类汇总'!$F$11</definedName>
    <definedName name="sheet11_290" localSheetId="11">'2-分类汇总'!$G$66</definedName>
    <definedName name="sheet11_291" localSheetId="11">'2-分类汇总'!$C$67</definedName>
    <definedName name="sheet11_292" localSheetId="11">'2-分类汇总'!$D$67</definedName>
    <definedName name="sheet11_293" localSheetId="11">'2-分类汇总'!$E$67</definedName>
    <definedName name="sheet11_294" localSheetId="11">'2-分类汇总'!$F$67</definedName>
    <definedName name="sheet11_295" localSheetId="7">资产负债表!$L$8</definedName>
    <definedName name="sheet11_296" localSheetId="11">'2-分类汇总'!$G$67</definedName>
    <definedName name="sheet11_297" localSheetId="11">'2-分类汇总'!$C$68</definedName>
    <definedName name="sheet11_298" localSheetId="11">'2-分类汇总'!$D$68</definedName>
    <definedName name="sheet11_299" localSheetId="11">'2-分类汇总'!$E$68</definedName>
    <definedName name="sheet11_3" localSheetId="11">'2-分类汇总'!$A$5</definedName>
    <definedName name="sheet11_30" localSheetId="11">'2-分类汇总'!$C$12</definedName>
    <definedName name="sheet11_300" localSheetId="11">'2-分类汇总'!$F$68</definedName>
    <definedName name="sheet11_301" localSheetId="7">资产负债表!$L$9</definedName>
    <definedName name="sheet11_302" localSheetId="11">'2-分类汇总'!$G$68</definedName>
    <definedName name="sheet11_303" localSheetId="11">'2-分类汇总'!$C$69</definedName>
    <definedName name="sheet11_304" localSheetId="11">'2-分类汇总'!$D$69</definedName>
    <definedName name="sheet11_305" localSheetId="11">'2-分类汇总'!$E$69</definedName>
    <definedName name="sheet11_306" localSheetId="11">'2-分类汇总'!$F$69</definedName>
    <definedName name="sheet11_307" localSheetId="7">资产负债表!$L$10</definedName>
    <definedName name="sheet11_308" localSheetId="11">'2-分类汇总'!$G$69</definedName>
    <definedName name="sheet11_309" localSheetId="11">'2-分类汇总'!$C$70</definedName>
    <definedName name="sheet11_31" localSheetId="11">'2-分类汇总'!$D$12</definedName>
    <definedName name="sheet11_310" localSheetId="11">'2-分类汇总'!$D$70</definedName>
    <definedName name="sheet11_311" localSheetId="11">'2-分类汇总'!$E$70</definedName>
    <definedName name="sheet11_312" localSheetId="11">'2-分类汇总'!$F$70</definedName>
    <definedName name="sheet11_313" localSheetId="7">资产负债表!$L$11</definedName>
    <definedName name="sheet11_314" localSheetId="11">'2-分类汇总'!$G$70</definedName>
    <definedName name="sheet11_315" localSheetId="11">'2-分类汇总'!$C$71</definedName>
    <definedName name="sheet11_316" localSheetId="11">'2-分类汇总'!$D$71</definedName>
    <definedName name="sheet11_317" localSheetId="11">'2-分类汇总'!$E$71</definedName>
    <definedName name="sheet11_318" localSheetId="11">'2-分类汇总'!$F$71</definedName>
    <definedName name="sheet11_319" localSheetId="7">资产负债表!$L$12</definedName>
    <definedName name="sheet11_32" localSheetId="11">'2-分类汇总'!$E$12</definedName>
    <definedName name="sheet11_320" localSheetId="11">'2-分类汇总'!$G$71</definedName>
    <definedName name="sheet11_321" localSheetId="11">'2-分类汇总'!$C$72</definedName>
    <definedName name="sheet11_322" localSheetId="11">'2-分类汇总'!$D$72</definedName>
    <definedName name="sheet11_323" localSheetId="11">'2-分类汇总'!$E$72</definedName>
    <definedName name="sheet11_324" localSheetId="11">'2-分类汇总'!$F$72</definedName>
    <definedName name="sheet11_325" localSheetId="7">资产负债表!$L$13</definedName>
    <definedName name="sheet11_326" localSheetId="11">'2-分类汇总'!$G$72</definedName>
    <definedName name="sheet11_327" localSheetId="11">'2-分类汇总'!$C$73</definedName>
    <definedName name="sheet11_328" localSheetId="11">'2-分类汇总'!$D$73</definedName>
    <definedName name="sheet11_329" localSheetId="11">'2-分类汇总'!$E$73</definedName>
    <definedName name="sheet11_33" localSheetId="11">'2-分类汇总'!$F$12</definedName>
    <definedName name="sheet11_330" localSheetId="11">'2-分类汇总'!$F$73</definedName>
    <definedName name="sheet11_331" localSheetId="7">资产负债表!$L$14</definedName>
    <definedName name="sheet11_332" localSheetId="11">'2-分类汇总'!$G$73</definedName>
    <definedName name="sheet11_333" localSheetId="11">'2-分类汇总'!$C$74</definedName>
    <definedName name="sheet11_334" localSheetId="11">'2-分类汇总'!$D$74</definedName>
    <definedName name="sheet11_335" localSheetId="11">'2-分类汇总'!$E$74</definedName>
    <definedName name="sheet11_336" localSheetId="11">'2-分类汇总'!$F$74</definedName>
    <definedName name="sheet11_337" localSheetId="7">资产负债表!$L$15</definedName>
    <definedName name="sheet11_338" localSheetId="11">'2-分类汇总'!$G$74</definedName>
    <definedName name="sheet11_339" localSheetId="11">'2-分类汇总'!$C$75</definedName>
    <definedName name="sheet11_34" localSheetId="12">'3-流动汇总'!$C$12</definedName>
    <definedName name="sheet11_340" localSheetId="11">'2-分类汇总'!$D$75</definedName>
    <definedName name="sheet11_341" localSheetId="11">'2-分类汇总'!$E$75</definedName>
    <definedName name="sheet11_342" localSheetId="11">'2-分类汇总'!$F$75</definedName>
    <definedName name="sheet11_343" localSheetId="7">资产负债表!$L$16</definedName>
    <definedName name="sheet11_344" localSheetId="11">'2-分类汇总'!$G$75</definedName>
    <definedName name="sheet11_345" localSheetId="11">'2-分类汇总'!$C$76</definedName>
    <definedName name="sheet11_346" localSheetId="11">'2-分类汇总'!$D$76</definedName>
    <definedName name="sheet11_347" localSheetId="11">'2-分类汇总'!$E$76</definedName>
    <definedName name="sheet11_348" localSheetId="11">'2-分类汇总'!$F$76</definedName>
    <definedName name="sheet11_349" localSheetId="7">资产负债表!$L$17</definedName>
    <definedName name="sheet11_35" localSheetId="11">'2-分类汇总'!$C$13</definedName>
    <definedName name="sheet11_350" localSheetId="11">'2-分类汇总'!$G$76</definedName>
    <definedName name="sheet11_351" localSheetId="11">'2-分类汇总'!$C$77</definedName>
    <definedName name="sheet11_352" localSheetId="11">'2-分类汇总'!$D$77</definedName>
    <definedName name="sheet11_353" localSheetId="11">'2-分类汇总'!$E$77</definedName>
    <definedName name="sheet11_354" localSheetId="11">'2-分类汇总'!$F$77</definedName>
    <definedName name="sheet11_355" localSheetId="11">'2-分类汇总'!$G$77</definedName>
    <definedName name="sheet11_356" localSheetId="11">'2-分类汇总'!$E$78</definedName>
    <definedName name="sheet11_357" localSheetId="11">'2-分类汇总'!$F$78</definedName>
    <definedName name="sheet11_358" localSheetId="11">'2-分类汇总'!$G$78</definedName>
    <definedName name="sheet11_359" localSheetId="11">'2-分类汇总'!$C$79</definedName>
    <definedName name="sheet11_36" localSheetId="12">'3-流动汇总'!$D$12</definedName>
    <definedName name="sheet11_360" localSheetId="11">'2-分类汇总'!$D$79</definedName>
    <definedName name="sheet11_361" localSheetId="11">'2-分类汇总'!$E$79</definedName>
    <definedName name="sheet11_362" localSheetId="11">'2-分类汇总'!$F$79</definedName>
    <definedName name="sheet11_363" localSheetId="11">'2-分类汇总'!$G$79</definedName>
    <definedName name="sheet11_364" localSheetId="11">'2-分类汇总'!$C$80</definedName>
    <definedName name="sheet11_365" localSheetId="11">'2-分类汇总'!$D$80</definedName>
    <definedName name="sheet11_366" localSheetId="11">'2-分类汇总'!$E$80</definedName>
    <definedName name="sheet11_367" localSheetId="11">'2-分类汇总'!$F$80</definedName>
    <definedName name="sheet11_368" localSheetId="7">资产负债表!$L$22</definedName>
    <definedName name="sheet11_369" localSheetId="11">'2-分类汇总'!$G$80</definedName>
    <definedName name="sheet11_37" localSheetId="11">'2-分类汇总'!$D$13</definedName>
    <definedName name="sheet11_370" localSheetId="11">'2-分类汇总'!$C$81</definedName>
    <definedName name="sheet11_371" localSheetId="11">'2-分类汇总'!$D$81</definedName>
    <definedName name="sheet11_372" localSheetId="11">'2-分类汇总'!$E$81</definedName>
    <definedName name="sheet11_373" localSheetId="11">'2-分类汇总'!$F$81</definedName>
    <definedName name="sheet11_374" localSheetId="7">资产负债表!$L$23</definedName>
    <definedName name="sheet11_375" localSheetId="11">'2-分类汇总'!$G$81</definedName>
    <definedName name="sheet11_376" localSheetId="11">'2-分类汇总'!$C$82</definedName>
    <definedName name="sheet11_377" localSheetId="11">'2-分类汇总'!$D$82</definedName>
    <definedName name="sheet11_378" localSheetId="11">'2-分类汇总'!$E$82</definedName>
    <definedName name="sheet11_379" localSheetId="11">'2-分类汇总'!$F$82</definedName>
    <definedName name="sheet11_38" localSheetId="11">'2-分类汇总'!$E$13</definedName>
    <definedName name="sheet11_380" localSheetId="7">资产负债表!$L$24</definedName>
    <definedName name="sheet11_381" localSheetId="11">'2-分类汇总'!$G$82</definedName>
    <definedName name="sheet11_382" localSheetId="11">'2-分类汇总'!$C$83</definedName>
    <definedName name="sheet11_383" localSheetId="11">'2-分类汇总'!$D$83</definedName>
    <definedName name="sheet11_384" localSheetId="11">'2-分类汇总'!$E$83</definedName>
    <definedName name="sheet11_385" localSheetId="11">'2-分类汇总'!$F$83</definedName>
    <definedName name="sheet11_386" localSheetId="7">资产负债表!$L$25</definedName>
    <definedName name="sheet11_387" localSheetId="11">'2-分类汇总'!$G$83</definedName>
    <definedName name="sheet11_388" localSheetId="11">'2-分类汇总'!$C$84</definedName>
    <definedName name="sheet11_389" localSheetId="11">'2-分类汇总'!$D$84</definedName>
    <definedName name="sheet11_39" localSheetId="11">'2-分类汇总'!$F$13</definedName>
    <definedName name="sheet11_390" localSheetId="11">'2-分类汇总'!$E$84</definedName>
    <definedName name="sheet11_391" localSheetId="11">'2-分类汇总'!$F$84</definedName>
    <definedName name="sheet11_392" localSheetId="7">资产负债表!$L$26</definedName>
    <definedName name="sheet11_393" localSheetId="11">'2-分类汇总'!$G$84</definedName>
    <definedName name="sheet11_394" localSheetId="11">'2-分类汇总'!$C$85</definedName>
    <definedName name="sheet11_395" localSheetId="11">'2-分类汇总'!$D$85</definedName>
    <definedName name="sheet11_396" localSheetId="11">'2-分类汇总'!$E$85</definedName>
    <definedName name="sheet11_397" localSheetId="11">'2-分类汇总'!$F$85</definedName>
    <definedName name="sheet11_398" localSheetId="11">'2-分类汇总'!$G$85</definedName>
    <definedName name="sheet11_399" localSheetId="11">'2-分类汇总'!$C$86</definedName>
    <definedName name="sheet11_4" localSheetId="12">'3-流动汇总'!$C$27</definedName>
    <definedName name="sheet11_40" localSheetId="7">资产负债表!$F$10</definedName>
    <definedName name="sheet11_400" localSheetId="11">'2-分类汇总'!$D$86</definedName>
    <definedName name="sheet11_401" localSheetId="11">'2-分类汇总'!$E$86</definedName>
    <definedName name="sheet11_402" localSheetId="11">'2-分类汇总'!$F$86</definedName>
    <definedName name="sheet11_403" localSheetId="11">'2-分类汇总'!$G$86</definedName>
    <definedName name="sheet11_404" localSheetId="11">'2-分类汇总'!$D$87</definedName>
    <definedName name="sheet11_405" localSheetId="11">'2-分类汇总'!$E$87</definedName>
    <definedName name="sheet11_406" localSheetId="11">'2-分类汇总'!$F$87</definedName>
    <definedName name="sheet11_407" localSheetId="11">'2-分类汇总'!$G$87</definedName>
    <definedName name="sheet11_409" localSheetId="50">'4-4股权投资'!$P$24</definedName>
    <definedName name="sheet11_41" localSheetId="11">'2-分类汇总'!$G$13</definedName>
    <definedName name="sheet11_411" localSheetId="50">'4-4股权投资'!$I$24</definedName>
    <definedName name="sheet11_412" localSheetId="11">'2-分类汇总'!$C$88</definedName>
    <definedName name="sheet11_414" localSheetId="50">'4-4股权投资'!$K$24</definedName>
    <definedName name="sheet11_415" localSheetId="11">'2-分类汇总'!$D$88</definedName>
    <definedName name="sheet11_416" localSheetId="11">'2-分类汇总'!$E$88</definedName>
    <definedName name="sheet11_417" localSheetId="11">'2-分类汇总'!$F$88</definedName>
    <definedName name="sheet11_418" localSheetId="11">'2-分类汇总'!$D$89</definedName>
    <definedName name="sheet11_419" localSheetId="11">'2-分类汇总'!$C$89</definedName>
    <definedName name="sheet11_42" localSheetId="11">'2-分类汇总'!$C$14</definedName>
    <definedName name="sheet11_420" localSheetId="11">'2-分类汇总'!$E$89</definedName>
    <definedName name="sheet11_421" localSheetId="11">'2-分类汇总'!$F$89</definedName>
    <definedName name="sheet11_422" localSheetId="11">'2-分类汇总'!$D$90</definedName>
    <definedName name="sheet11_423" localSheetId="11">'2-分类汇总'!$C$90</definedName>
    <definedName name="sheet11_424" localSheetId="11">'2-分类汇总'!$E$90</definedName>
    <definedName name="sheet11_425" localSheetId="11">'2-分类汇总'!$F$90</definedName>
    <definedName name="sheet11_43" localSheetId="11">'2-分类汇总'!$D$14</definedName>
    <definedName name="sheet11_44" localSheetId="11">'2-分类汇总'!$E$14</definedName>
    <definedName name="sheet11_45" localSheetId="11">'2-分类汇总'!$F$14</definedName>
    <definedName name="sheet11_46" localSheetId="7">资产负债表!$F$11</definedName>
    <definedName name="sheet11_47" localSheetId="11">'2-分类汇总'!$G$14</definedName>
    <definedName name="sheet11_48" localSheetId="12">'3-流动汇总'!$C$14</definedName>
    <definedName name="sheet11_49" localSheetId="12">'3-流动汇总'!$D$14</definedName>
    <definedName name="sheet11_5" localSheetId="12">'3-流动汇总'!$D$27</definedName>
    <definedName name="sheet11_50" localSheetId="11">'2-分类汇总'!$E$15</definedName>
    <definedName name="sheet11_51" localSheetId="11">'2-分类汇总'!$F$15</definedName>
    <definedName name="sheet11_52" localSheetId="7">资产负债表!$F$12</definedName>
    <definedName name="sheet11_53" localSheetId="11">'2-分类汇总'!$G$15</definedName>
    <definedName name="sheet11_54" localSheetId="12">'3-流动汇总'!$C$15</definedName>
    <definedName name="sheet11_55" localSheetId="12">'3-流动汇总'!$D$15</definedName>
    <definedName name="sheet11_56" localSheetId="11">'2-分类汇总'!$E$16</definedName>
    <definedName name="sheet11_57" localSheetId="11">'2-分类汇总'!$F$16</definedName>
    <definedName name="sheet11_58" localSheetId="7">资产负债表!$F$13</definedName>
    <definedName name="sheet11_59" localSheetId="11">'2-分类汇总'!$G$16</definedName>
    <definedName name="sheet11_6" localSheetId="11">'2-分类汇总'!$E$7</definedName>
    <definedName name="sheet11_60" localSheetId="11">'2-分类汇总'!$C$17</definedName>
    <definedName name="sheet11_61" localSheetId="11">'2-分类汇总'!$D$17</definedName>
    <definedName name="sheet11_62" localSheetId="11">'2-分类汇总'!$E$17</definedName>
    <definedName name="sheet11_63" localSheetId="11">'2-分类汇总'!$F$17</definedName>
    <definedName name="sheet11_64" localSheetId="11">'2-分类汇总'!$C$18</definedName>
    <definedName name="sheet11_65" localSheetId="11">'2-分类汇总'!$D$18</definedName>
    <definedName name="sheet11_66" localSheetId="11">'2-分类汇总'!$E$18</definedName>
    <definedName name="sheet11_67" localSheetId="11">'2-分类汇总'!$F$18</definedName>
    <definedName name="sheet11_68" localSheetId="12">'3-流动汇总'!$C$18</definedName>
    <definedName name="sheet11_69" localSheetId="11">'2-分类汇总'!$C$19</definedName>
    <definedName name="sheet11_7" localSheetId="11">'2-分类汇总'!$F$7</definedName>
    <definedName name="sheet11_70" localSheetId="12">'3-流动汇总'!$D$18</definedName>
    <definedName name="sheet11_71" localSheetId="11">'2-分类汇总'!$D$19</definedName>
    <definedName name="sheet11_72" localSheetId="11">'2-分类汇总'!$E$19</definedName>
    <definedName name="sheet11_73" localSheetId="11">'2-分类汇总'!$F$19</definedName>
    <definedName name="sheet11_74" localSheetId="7">资产负债表!$F$14</definedName>
    <definedName name="sheet11_75" localSheetId="11">'2-分类汇总'!$G$19</definedName>
    <definedName name="sheet11_76" localSheetId="11">'2-分类汇总'!$C$20</definedName>
    <definedName name="sheet11_77" localSheetId="11">'2-分类汇总'!$D$20</definedName>
    <definedName name="sheet11_78" localSheetId="11">'2-分类汇总'!$E$20</definedName>
    <definedName name="sheet11_79" localSheetId="11">'2-分类汇总'!$F$20</definedName>
    <definedName name="sheet11_8" localSheetId="11">'2-分类汇总'!$G$7</definedName>
    <definedName name="sheet11_80" localSheetId="11">'2-分类汇总'!$C$21</definedName>
    <definedName name="sheet11_81" localSheetId="11">'2-分类汇总'!$D$21</definedName>
    <definedName name="sheet11_82" localSheetId="11">'2-分类汇总'!$E$21</definedName>
    <definedName name="sheet11_83" localSheetId="11">'2-分类汇总'!$F$21</definedName>
    <definedName name="sheet11_84" localSheetId="11">'2-分类汇总'!$C$22</definedName>
    <definedName name="sheet11_85" localSheetId="11">'2-分类汇总'!$D$22</definedName>
    <definedName name="sheet11_86" localSheetId="11">'2-分类汇总'!$E$22</definedName>
    <definedName name="sheet11_87" localSheetId="11">'2-分类汇总'!$F$22</definedName>
    <definedName name="sheet11_88" localSheetId="7">资产负债表!$F$15</definedName>
    <definedName name="sheet11_89" localSheetId="11">'2-分类汇总'!$G$22</definedName>
    <definedName name="sheet11_9" localSheetId="11">'2-分类汇总'!$C$8</definedName>
    <definedName name="sheet11_90" localSheetId="11">'2-分类汇总'!$C$23</definedName>
    <definedName name="sheet11_91" localSheetId="11">'2-分类汇总'!$D$23</definedName>
    <definedName name="sheet11_92" localSheetId="11">'2-分类汇总'!$E$23</definedName>
    <definedName name="sheet11_93" localSheetId="11">'2-分类汇总'!$F$23</definedName>
    <definedName name="sheet11_94" localSheetId="7">资产负债表!$F$16</definedName>
    <definedName name="sheet11_95" localSheetId="11">'2-分类汇总'!$G$23</definedName>
    <definedName name="sheet11_96" localSheetId="11">'2-分类汇总'!$C$24</definedName>
    <definedName name="sheet11_97" localSheetId="11">'2-分类汇总'!$D$24</definedName>
    <definedName name="sheet11_98" localSheetId="11">'2-分类汇总'!$E$24</definedName>
    <definedName name="sheet11_99" localSheetId="11">'2-分类汇总'!$F$24</definedName>
    <definedName name="sheet12_1" localSheetId="12">'3-流动汇总'!$A$3</definedName>
    <definedName name="sheet12_10" localSheetId="12">'3-流动汇总'!$F$8</definedName>
    <definedName name="sheet12_11" localSheetId="21">'3-3应收票据'!$F$27</definedName>
    <definedName name="sheet12_12" localSheetId="21">'3-3应收票据'!$H$27</definedName>
    <definedName name="sheet12_13" localSheetId="12">'3-流动汇总'!$E$9</definedName>
    <definedName name="sheet12_14" localSheetId="12">'3-流动汇总'!$F$9</definedName>
    <definedName name="sheet12_15" localSheetId="22">'3-4应收账款'!$H$20</definedName>
    <definedName name="sheet12_16" localSheetId="22">'3-4应收账款'!$J$23</definedName>
    <definedName name="sheet12_17" localSheetId="12">'3-流动汇总'!$E$10</definedName>
    <definedName name="sheet12_18" localSheetId="12">'3-流动汇总'!$F$10</definedName>
    <definedName name="sheet12_19" localSheetId="22">'3-4应收账款'!$H$21</definedName>
    <definedName name="sheet12_2" localSheetId="12">'3-流动汇总'!$A$5</definedName>
    <definedName name="sheet12_20" localSheetId="12">'3-流动汇总'!$E$11</definedName>
    <definedName name="sheet12_21" localSheetId="12">'3-流动汇总'!$F$11</definedName>
    <definedName name="sheet12_22" localSheetId="12">'3-流动汇总'!$E$12</definedName>
    <definedName name="sheet12_23" localSheetId="12">'3-流动汇总'!$F$12</definedName>
    <definedName name="sheet12_24" localSheetId="23">'3-5预付款项'!$I$26</definedName>
    <definedName name="sheet12_25" localSheetId="23">'3-5预付款项'!$K$26</definedName>
    <definedName name="sheet12_26" localSheetId="12">'3-流动汇总'!$E$13</definedName>
    <definedName name="sheet12_27" localSheetId="12">'3-流动汇总'!$F$13</definedName>
    <definedName name="sheet12_28" localSheetId="24">'3-6应收利息'!$G$27</definedName>
    <definedName name="sheet12_29" localSheetId="24">'3-6应收利息'!$H$27</definedName>
    <definedName name="sheet12_3" localSheetId="13">'表3-1货币汇总表'!$C$27</definedName>
    <definedName name="sheet12_30" localSheetId="12">'3-流动汇总'!$E$14</definedName>
    <definedName name="sheet12_31" localSheetId="12">'3-流动汇总'!$F$14</definedName>
    <definedName name="sheet12_32" localSheetId="25">'3-7应收股利'!$E$27</definedName>
    <definedName name="sheet12_33" localSheetId="25">'3-7应收股利'!$F$27</definedName>
    <definedName name="sheet12_34" localSheetId="12">'3-流动汇总'!$E$15</definedName>
    <definedName name="sheet12_35" localSheetId="12">'3-流动汇总'!$F$15</definedName>
    <definedName name="sheet12_36" localSheetId="26">'3-8其他应收款'!$H$29</definedName>
    <definedName name="sheet12_37" localSheetId="26">'3-8其他应收款'!$J$32</definedName>
    <definedName name="sheet12_38" localSheetId="12">'3-流动汇总'!$E$16</definedName>
    <definedName name="sheet12_39" localSheetId="12">'3-流动汇总'!$F$16</definedName>
    <definedName name="sheet12_4" localSheetId="13">'表3-1货币汇总表'!$D$27</definedName>
    <definedName name="sheet12_40" localSheetId="26">'3-8其他应收款'!$H$30</definedName>
    <definedName name="sheet12_41" localSheetId="12">'3-流动汇总'!$E$17</definedName>
    <definedName name="sheet12_42" localSheetId="12">'3-流动汇总'!$F$17</definedName>
    <definedName name="sheet12_43" localSheetId="12">'3-流动汇总'!$E$18</definedName>
    <definedName name="sheet12_44" localSheetId="12">'3-流动汇总'!$F$18</definedName>
    <definedName name="sheet12_45" localSheetId="27">'3-9存货汇总'!$C$25</definedName>
    <definedName name="sheet12_46" localSheetId="27">'3-9存货汇总'!$E$25</definedName>
    <definedName name="sheet12_47" localSheetId="12">'3-流动汇总'!$E$19</definedName>
    <definedName name="sheet12_48" localSheetId="12">'3-流动汇总'!$F$19</definedName>
    <definedName name="sheet12_49" localSheetId="27">'3-9存货汇总'!$C$26</definedName>
    <definedName name="sheet12_5" localSheetId="12">'3-流动汇总'!$E$7</definedName>
    <definedName name="sheet12_50" localSheetId="12">'3-流动汇总'!$E$20</definedName>
    <definedName name="sheet12_51" localSheetId="12">'3-流动汇总'!$F$20</definedName>
    <definedName name="sheet12_52" localSheetId="12">'3-流动汇总'!$E$21</definedName>
    <definedName name="sheet12_53" localSheetId="12">'3-流动汇总'!$F$21</definedName>
    <definedName name="sheet12_54" localSheetId="40">'3-10一年到期非流动资产'!$E$27</definedName>
    <definedName name="sheet12_55" localSheetId="40">'3-10一年到期非流动资产'!$F$27</definedName>
    <definedName name="sheet12_56" localSheetId="12">'3-流动汇总'!$E$22</definedName>
    <definedName name="sheet12_57" localSheetId="12">'3-流动汇总'!$F$22</definedName>
    <definedName name="sheet12_58" localSheetId="41">'3-11其他流动资产'!$F$27</definedName>
    <definedName name="sheet12_59" localSheetId="41">'3-11其他流动资产'!$G$27</definedName>
    <definedName name="sheet12_6" localSheetId="12">'3-流动汇总'!$F$7</definedName>
    <definedName name="sheet12_60" localSheetId="12">'3-流动汇总'!$E$23</definedName>
    <definedName name="sheet12_61" localSheetId="12">'3-流动汇总'!$F$23</definedName>
    <definedName name="sheet12_62" localSheetId="12">'3-流动汇总'!$E$27</definedName>
    <definedName name="sheet12_63" localSheetId="12">'3-流动汇总'!$F$27</definedName>
    <definedName name="sheet12_64" localSheetId="4">基本信息输入表!$Q$12</definedName>
    <definedName name="sheet12_65" localSheetId="12">'3-流动汇总'!$E$28</definedName>
    <definedName name="sheet12_7" localSheetId="17">'3-2交易性金融资产汇总'!$C$27</definedName>
    <definedName name="sheet12_8" localSheetId="17">'3-2交易性金融资产汇总'!$D$27</definedName>
    <definedName name="sheet12_9" localSheetId="12">'3-流动汇总'!$E$8</definedName>
    <definedName name="sheet13_1" localSheetId="13">'表3-1货币汇总表'!$A$3</definedName>
    <definedName name="sheet13_10" localSheetId="13">'表3-1货币汇总表'!$C$8</definedName>
    <definedName name="sheet13_11" localSheetId="15">'3-1-2银行存款'!$H$27</definedName>
    <definedName name="sheet13_12" localSheetId="13">'表3-1货币汇总表'!$D$8</definedName>
    <definedName name="sheet13_13" localSheetId="13">'表3-1货币汇总表'!$E$8</definedName>
    <definedName name="sheet13_14" localSheetId="13">'表3-1货币汇总表'!$F$8</definedName>
    <definedName name="sheet13_15" localSheetId="16">'3-1-3其他货币资金'!$G$27</definedName>
    <definedName name="sheet13_16" localSheetId="13">'表3-1货币汇总表'!$C$9</definedName>
    <definedName name="sheet13_17" localSheetId="16">'3-1-3其他货币资金'!$H$27</definedName>
    <definedName name="sheet13_18" localSheetId="13">'表3-1货币汇总表'!$D$9</definedName>
    <definedName name="sheet13_19" localSheetId="13">'表3-1货币汇总表'!$E$9</definedName>
    <definedName name="sheet13_2" localSheetId="13">'表3-1货币汇总表'!$A$5</definedName>
    <definedName name="sheet13_20" localSheetId="13">'表3-1货币汇总表'!$F$9</definedName>
    <definedName name="sheet13_21" localSheetId="13">'表3-1货币汇总表'!$C$26</definedName>
    <definedName name="sheet13_22" localSheetId="13">'表3-1货币汇总表'!$D$26</definedName>
    <definedName name="sheet13_23" localSheetId="13">'表3-1货币汇总表'!$E$27</definedName>
    <definedName name="sheet13_24" localSheetId="13">'表3-1货币汇总表'!$F$27</definedName>
    <definedName name="sheet13_25" localSheetId="4">基本信息输入表!$Q$13</definedName>
    <definedName name="sheet13_26" localSheetId="13">'表3-1货币汇总表'!$E$28</definedName>
    <definedName name="sheet13_3" localSheetId="14">'3-1-1现金'!$F$22</definedName>
    <definedName name="sheet13_4" localSheetId="13">'表3-1货币汇总表'!$C$7</definedName>
    <definedName name="sheet13_5" localSheetId="14">'3-1-1现金'!$G$22</definedName>
    <definedName name="sheet13_6" localSheetId="13">'表3-1货币汇总表'!$D$7</definedName>
    <definedName name="sheet13_7" localSheetId="13">'表3-1货币汇总表'!$E$7</definedName>
    <definedName name="sheet13_8" localSheetId="13">'表3-1货币汇总表'!$F$7</definedName>
    <definedName name="sheet13_9" localSheetId="15">'3-1-2银行存款'!$G$27</definedName>
    <definedName name="sheet14_1" localSheetId="14">'3-1-1现金'!$A$3</definedName>
    <definedName name="sheet14_10" localSheetId="4">基本信息输入表!$Q$14</definedName>
    <definedName name="sheet14_1000" localSheetId="14">'3-1-1现金'!$D$22</definedName>
    <definedName name="sheet14_1001" localSheetId="14">'3-1-1现金'!$H$22</definedName>
    <definedName name="sheet14_11" localSheetId="14">'3-1-1现金'!$G$23</definedName>
    <definedName name="sheet14_12" localSheetId="4">基本信息输入表!$O$14</definedName>
    <definedName name="sheet14_13" localSheetId="14">'3-1-1现金'!$A$24</definedName>
    <definedName name="sheet14_2" localSheetId="14">'3-1-1现金'!$A$5</definedName>
    <definedName name="sheet14_5" localSheetId="14">'3-1-1现金'!$F$21</definedName>
    <definedName name="sheet14_6" localSheetId="14">'3-1-1现金'!$G$21</definedName>
    <definedName name="sheet14_7" localSheetId="4">基本信息输入表!$K$6</definedName>
    <definedName name="sheet14_8" localSheetId="4">基本信息输入表!$M$14</definedName>
    <definedName name="sheet14_9" localSheetId="14">'3-1-1现金'!$A$23</definedName>
    <definedName name="sheet15_1" localSheetId="15">'3-1-2银行存款'!$A$3</definedName>
    <definedName name="sheet15_10" localSheetId="15">'3-1-2银行存款'!$H$28</definedName>
    <definedName name="sheet15_1000" localSheetId="15">'3-1-2银行存款'!$E$27</definedName>
    <definedName name="sheet15_1001" localSheetId="15">'3-1-2银行存款'!$I$27</definedName>
    <definedName name="sheet15_11" localSheetId="4">基本信息输入表!$O$15</definedName>
    <definedName name="sheet15_12" localSheetId="15">'3-1-2银行存款'!$A$29</definedName>
    <definedName name="sheet15_2" localSheetId="15">'3-1-2银行存款'!$A$5</definedName>
    <definedName name="sheet15_5" localSheetId="15">'3-1-2银行存款'!$G$26</definedName>
    <definedName name="sheet15_6" localSheetId="15">'3-1-2银行存款'!$H$26</definedName>
    <definedName name="sheet15_7" localSheetId="4">基本信息输入表!$M$15</definedName>
    <definedName name="sheet15_8" localSheetId="15">'3-1-2银行存款'!$A$28</definedName>
    <definedName name="sheet15_9" localSheetId="4">基本信息输入表!$Q$15</definedName>
    <definedName name="sheet16_1" localSheetId="16">'3-1-3其他货币资金'!$A$3</definedName>
    <definedName name="sheet16_10" localSheetId="16">'3-1-3其他货币资金'!$H$28</definedName>
    <definedName name="sheet16_1000" localSheetId="16">'3-1-3其他货币资金'!$E$27</definedName>
    <definedName name="sheet16_1001" localSheetId="16">'3-1-3其他货币资金'!$I$27</definedName>
    <definedName name="sheet16_11" localSheetId="4">基本信息输入表!$O$16</definedName>
    <definedName name="sheet16_12" localSheetId="16">'3-1-3其他货币资金'!$A$29</definedName>
    <definedName name="sheet16_2" localSheetId="16">'3-1-3其他货币资金'!$A$5</definedName>
    <definedName name="sheet16_5" localSheetId="16">'3-1-3其他货币资金'!$G$26</definedName>
    <definedName name="sheet16_6" localSheetId="16">'3-1-3其他货币资金'!$H$26</definedName>
    <definedName name="sheet16_7" localSheetId="4">基本信息输入表!$M$16</definedName>
    <definedName name="sheet16_8" localSheetId="16">'3-1-3其他货币资金'!$A$28</definedName>
    <definedName name="sheet16_9" localSheetId="4">基本信息输入表!$Q$16</definedName>
    <definedName name="sheet17_1" localSheetId="17">'3-2交易性金融资产汇总'!$A$3</definedName>
    <definedName name="sheet17_10" localSheetId="17">'3-2交易性金融资产汇总'!$C$8</definedName>
    <definedName name="sheet17_11" localSheetId="19">'3-2-2交易性-债券'!$J$27</definedName>
    <definedName name="sheet17_12" localSheetId="17">'3-2交易性金融资产汇总'!$D$8</definedName>
    <definedName name="sheet17_13" localSheetId="17">'3-2交易性金融资产汇总'!$E$8</definedName>
    <definedName name="sheet17_14" localSheetId="17">'3-2交易性金融资产汇总'!$F$8</definedName>
    <definedName name="sheet17_15" localSheetId="20">'3-2-3交易性-基金'!$I$27</definedName>
    <definedName name="sheet17_16" localSheetId="17">'3-2交易性金融资产汇总'!$C$9</definedName>
    <definedName name="sheet17_17" localSheetId="20">'3-2-3交易性-基金'!$J$27</definedName>
    <definedName name="sheet17_18" localSheetId="17">'3-2交易性金融资产汇总'!$D$9</definedName>
    <definedName name="sheet17_19" localSheetId="17">'3-2交易性金融资产汇总'!$E$9</definedName>
    <definedName name="sheet17_2" localSheetId="17">'3-2交易性金融资产汇总'!$A$5</definedName>
    <definedName name="sheet17_20" localSheetId="17">'3-2交易性金融资产汇总'!$F$9</definedName>
    <definedName name="sheet17_21" localSheetId="17">'3-2交易性金融资产汇总'!$D$10</definedName>
    <definedName name="sheet17_22" localSheetId="17">'3-2交易性金融资产汇总'!$C$10</definedName>
    <definedName name="sheet17_23" localSheetId="17">'3-2交易性金融资产汇总'!$E$10</definedName>
    <definedName name="sheet17_24" localSheetId="17">'3-2交易性金融资产汇总'!$F$10</definedName>
    <definedName name="sheet17_25" localSheetId="17">'3-2交易性金融资产汇总'!$C$11</definedName>
    <definedName name="sheet17_26" localSheetId="17">'3-2交易性金融资产汇总'!$E$11</definedName>
    <definedName name="sheet17_27" localSheetId="17">'3-2交易性金融资产汇总'!$F$11</definedName>
    <definedName name="sheet17_28" localSheetId="17">'3-2交易性金融资产汇总'!$C$26</definedName>
    <definedName name="sheet17_29" localSheetId="17">'3-2交易性金融资产汇总'!$D$26</definedName>
    <definedName name="sheet17_3" localSheetId="18">'3-2-1交易性-股票'!$I$27</definedName>
    <definedName name="sheet17_30" localSheetId="17">'3-2交易性金融资产汇总'!$E$27</definedName>
    <definedName name="sheet17_31" localSheetId="17">'3-2交易性金融资产汇总'!$F$27</definedName>
    <definedName name="sheet17_32" localSheetId="4">基本信息输入表!$Q$17</definedName>
    <definedName name="sheet17_33" localSheetId="17">'3-2交易性金融资产汇总'!$D$28</definedName>
    <definedName name="sheet17_4" localSheetId="17">'3-2交易性金融资产汇总'!$C$7</definedName>
    <definedName name="sheet17_5" localSheetId="18">'3-2-1交易性-股票'!$J$27</definedName>
    <definedName name="sheet17_6" localSheetId="17">'3-2交易性金融资产汇总'!$D$7</definedName>
    <definedName name="sheet17_7" localSheetId="17">'3-2交易性金融资产汇总'!$E$7</definedName>
    <definedName name="sheet17_8" localSheetId="17">'3-2交易性金融资产汇总'!$F$7</definedName>
    <definedName name="sheet17_9" localSheetId="19">'3-2-2交易性-债券'!$I$27</definedName>
    <definedName name="sheet18_1" localSheetId="18">'3-2-1交易性-股票'!$A$3</definedName>
    <definedName name="sheet18_10" localSheetId="18">'3-2-1交易性-股票'!$J$28</definedName>
    <definedName name="sheet18_1004" localSheetId="18">'3-2-1交易性-股票'!$K$27</definedName>
    <definedName name="sheet18_11" localSheetId="4">基本信息输入表!$O$18</definedName>
    <definedName name="sheet18_12" localSheetId="18">'3-2-1交易性-股票'!$A$29</definedName>
    <definedName name="sheet18_2" localSheetId="18">'3-2-1交易性-股票'!$A$5</definedName>
    <definedName name="sheet18_5" localSheetId="18">'3-2-1交易性-股票'!$I$26</definedName>
    <definedName name="sheet18_6" localSheetId="18">'3-2-1交易性-股票'!$J$26</definedName>
    <definedName name="sheet18_7" localSheetId="4">基本信息输入表!$M$18</definedName>
    <definedName name="sheet18_8" localSheetId="18">'3-2-1交易性-股票'!$A$28</definedName>
    <definedName name="sheet18_9" localSheetId="4">基本信息输入表!$Q$18</definedName>
    <definedName name="sheet19_1" localSheetId="19">'3-2-2交易性-债券'!$A$3</definedName>
    <definedName name="sheet19_1003" localSheetId="19">'3-2-2交易性-债券'!$K$27</definedName>
    <definedName name="sheet19_2" localSheetId="19">'3-2-2交易性-债券'!$A$5</definedName>
    <definedName name="sheet19_5" localSheetId="19">'3-2-2交易性-债券'!$I$26</definedName>
    <definedName name="sheet19_6" localSheetId="19">'3-2-2交易性-债券'!$J$26</definedName>
    <definedName name="sheet2_1" localSheetId="1">资产基础法评估明表工作流程图!$D$19</definedName>
    <definedName name="sheet2_1" localSheetId="3">资产基础法贴数用表!$A$3</definedName>
    <definedName name="sheet2_10" localSheetId="3">资产基础法贴数用表!$A$11</definedName>
    <definedName name="sheet2_11" localSheetId="3">资产基础法贴数用表!$B$12</definedName>
    <definedName name="sheet2_12" localSheetId="3">资产基础法贴数用表!$A$12</definedName>
    <definedName name="sheet2_13" localSheetId="3">资产基础法贴数用表!$B$13</definedName>
    <definedName name="sheet2_14" localSheetId="3">资产基础法贴数用表!$A$13</definedName>
    <definedName name="sheet2_15" localSheetId="3">资产基础法贴数用表!$B$14</definedName>
    <definedName name="sheet2_16" localSheetId="3">资产基础法贴数用表!$A$14</definedName>
    <definedName name="sheet2_17" localSheetId="3">资产基础法贴数用表!$B$15</definedName>
    <definedName name="sheet2_18" localSheetId="3">资产基础法贴数用表!$A$15</definedName>
    <definedName name="sheet2_19" localSheetId="3">资产基础法贴数用表!$B$16</definedName>
    <definedName name="sheet2_2" localSheetId="1">资产基础法评估明表工作流程图!$A$19</definedName>
    <definedName name="sheet2_2" localSheetId="3">资产基础法贴数用表!$A$6</definedName>
    <definedName name="sheet2_20" localSheetId="3">资产基础法贴数用表!$A$16</definedName>
    <definedName name="sheet2_21" localSheetId="3">资产基础法贴数用表!$B$17</definedName>
    <definedName name="sheet2_22" localSheetId="3">资产基础法贴数用表!$A$17</definedName>
    <definedName name="sheet2_23" localSheetId="3">资产基础法贴数用表!$B$18</definedName>
    <definedName name="sheet2_24" localSheetId="3">资产基础法贴数用表!$A$18</definedName>
    <definedName name="sheet2_25" localSheetId="3">资产基础法贴数用表!$B$19</definedName>
    <definedName name="sheet2_26" localSheetId="3">资产基础法贴数用表!$A$19</definedName>
    <definedName name="sheet2_27" localSheetId="3">资产基础法贴数用表!$B$20</definedName>
    <definedName name="sheet2_28" localSheetId="3">资产基础法贴数用表!$A$20</definedName>
    <definedName name="sheet2_29" localSheetId="3">资产基础法贴数用表!$B$21</definedName>
    <definedName name="sheet2_3" localSheetId="3">资产基础法贴数用表!$B$8</definedName>
    <definedName name="sheet2_30" localSheetId="3">资产基础法贴数用表!$A$21</definedName>
    <definedName name="sheet2_31" localSheetId="3">资产基础法贴数用表!$B$22</definedName>
    <definedName name="sheet2_32" localSheetId="3">资产基础法贴数用表!$A$22</definedName>
    <definedName name="sheet2_33" localSheetId="3">资产基础法贴数用表!$B$23</definedName>
    <definedName name="sheet2_34" localSheetId="3">资产基础法贴数用表!$A$23</definedName>
    <definedName name="sheet2_35" localSheetId="3">资产基础法贴数用表!$B$24</definedName>
    <definedName name="sheet2_36" localSheetId="3">资产基础法贴数用表!$A$24</definedName>
    <definedName name="sheet2_37" localSheetId="3">资产基础法贴数用表!$B$25</definedName>
    <definedName name="sheet2_38" localSheetId="3">资产基础法贴数用表!$A$25</definedName>
    <definedName name="sheet2_39" localSheetId="3">资产基础法贴数用表!$B$26</definedName>
    <definedName name="sheet2_4" localSheetId="3">资产基础法贴数用表!$A$8</definedName>
    <definedName name="sheet2_40" localSheetId="3">资产基础法贴数用表!$A$26</definedName>
    <definedName name="sheet2_41" localSheetId="3">资产基础法贴数用表!$B$27</definedName>
    <definedName name="sheet2_42" localSheetId="3">资产基础法贴数用表!$A$27</definedName>
    <definedName name="sheet2_5" localSheetId="3">资产基础法贴数用表!$B$9</definedName>
    <definedName name="sheet2_6" localSheetId="3">资产基础法贴数用表!$A$9</definedName>
    <definedName name="sheet2_7" localSheetId="3">资产基础法贴数用表!$B$10</definedName>
    <definedName name="sheet2_8" localSheetId="3">资产基础法贴数用表!$A$10</definedName>
    <definedName name="sheet2_9" localSheetId="3">资产基础法贴数用表!$B$11</definedName>
    <definedName name="sheet20_1" localSheetId="20">'3-2-3交易性-基金'!$A$3</definedName>
    <definedName name="sheet20_10" localSheetId="20">'3-2-3交易性-基金'!$J$28</definedName>
    <definedName name="sheet20_1003" localSheetId="20">'3-2-3交易性-基金'!$K$27</definedName>
    <definedName name="sheet20_11" localSheetId="4">基本信息输入表!$O$20</definedName>
    <definedName name="sheet20_12" localSheetId="20">'3-2-3交易性-基金'!$A$29</definedName>
    <definedName name="sheet20_2" localSheetId="20">'3-2-3交易性-基金'!$A$5</definedName>
    <definedName name="sheet20_5" localSheetId="20">'3-2-3交易性-基金'!$I$26</definedName>
    <definedName name="sheet20_6" localSheetId="20">'3-2-3交易性-基金'!$J$26</definedName>
    <definedName name="sheet20_7" localSheetId="4">基本信息输入表!$M$20</definedName>
    <definedName name="sheet20_8" localSheetId="20">'3-2-3交易性-基金'!$A$28</definedName>
    <definedName name="sheet20_9" localSheetId="4">基本信息输入表!$Q$20</definedName>
    <definedName name="sheet21_1" localSheetId="21">'3-3应收票据'!$A$3</definedName>
    <definedName name="sheet21_10" localSheetId="21">'3-3应收票据'!$H$24</definedName>
    <definedName name="sheet21_1002" localSheetId="21">'3-3应收票据'!$I$27</definedName>
    <definedName name="sheet21_11" localSheetId="21">'3-3应收票据'!$H$25</definedName>
    <definedName name="sheet21_12" localSheetId="21">'3-3应收票据'!$F$26</definedName>
    <definedName name="sheet21_13" localSheetId="4">基本信息输入表!$M$21</definedName>
    <definedName name="sheet21_14" localSheetId="21">'3-3应收票据'!$A$28</definedName>
    <definedName name="sheet21_15" localSheetId="4">基本信息输入表!$Q$21</definedName>
    <definedName name="sheet21_16" localSheetId="21">'3-3应收票据'!$H$28</definedName>
    <definedName name="sheet21_17" localSheetId="4">基本信息输入表!$O$21</definedName>
    <definedName name="sheet21_18" localSheetId="21">'3-3应收票据'!$A$29</definedName>
    <definedName name="sheet21_2" localSheetId="21">'3-3应收票据'!$A$5</definedName>
    <definedName name="sheet21_4" localSheetId="21">'3-3应收票据'!$F$24</definedName>
    <definedName name="sheet21_5" localSheetId="21">'3-3应收票据'!$F$25</definedName>
    <definedName name="sheet21_7" localSheetId="21">'3-3应收票据'!$G$24</definedName>
    <definedName name="sheet21_8" localSheetId="21">'3-3应收票据'!$G$25</definedName>
    <definedName name="sheet22_1" localSheetId="22">'3-4应收账款'!$H$23</definedName>
    <definedName name="sheet22_10" localSheetId="22">'3-4应收账款'!$J$19</definedName>
    <definedName name="sheet22_1000" localSheetId="22">'3-4应收账款'!$E$23</definedName>
    <definedName name="sheet22_1003" localSheetId="22">'3-4应收账款'!$K$23</definedName>
    <definedName name="sheet22_11" localSheetId="22">'3-4应收账款'!$J$20</definedName>
    <definedName name="sheet22_12" localSheetId="22">'3-4应收账款'!$J$22</definedName>
    <definedName name="sheet22_13" localSheetId="4">基本信息输入表!$M$22</definedName>
    <definedName name="sheet22_14" localSheetId="22">'3-4应收账款'!$A$24</definedName>
    <definedName name="sheet22_15" localSheetId="4">基本信息输入表!$Q$22</definedName>
    <definedName name="sheet22_16" localSheetId="22">'3-4应收账款'!$J$24</definedName>
    <definedName name="sheet22_17" localSheetId="4">基本信息输入表!$O$22</definedName>
    <definedName name="sheet22_18" localSheetId="22">'3-4应收账款'!$A$25</definedName>
    <definedName name="sheet22_2" localSheetId="22">'3-4应收账款'!$A$3</definedName>
    <definedName name="sheet22_3" localSheetId="22">'3-4应收账款'!$A$5</definedName>
    <definedName name="sheet22_5" localSheetId="22">'3-4应收账款'!$H$19</definedName>
    <definedName name="sheet22_7" localSheetId="22">'3-4应收账款'!$I$19</definedName>
    <definedName name="sheet22_8" localSheetId="22">'3-4应收账款'!$I$20</definedName>
    <definedName name="sheet23_1" localSheetId="23">'3-5预付款项'!$A$3</definedName>
    <definedName name="sheet23_10" localSheetId="23">'3-5预付款项'!$K$23</definedName>
    <definedName name="sheet23_1000" localSheetId="23">'3-5预付款项'!$E$26</definedName>
    <definedName name="sheet23_1001" localSheetId="23">'3-5预付款项'!$G$26</definedName>
    <definedName name="sheet23_1002" localSheetId="23">'3-5预付款项'!$J$26</definedName>
    <definedName name="sheet23_1003" localSheetId="23">'3-5预付款项'!$L$26</definedName>
    <definedName name="sheet23_11" localSheetId="23">'3-5预付款项'!$K$24</definedName>
    <definedName name="sheet23_12" localSheetId="23">'3-5预付款项'!$I$25</definedName>
    <definedName name="sheet23_13" localSheetId="4">基本信息输入表!$M$23</definedName>
    <definedName name="sheet23_14" localSheetId="23">'3-5预付款项'!$A$27</definedName>
    <definedName name="sheet23_15" localSheetId="4">基本信息输入表!$Q$23</definedName>
    <definedName name="sheet23_16" localSheetId="23">'3-5预付款项'!$K$27</definedName>
    <definedName name="sheet23_17" localSheetId="4">基本信息输入表!$O$23</definedName>
    <definedName name="sheet23_18" localSheetId="23">'3-5预付款项'!$A$28</definedName>
    <definedName name="sheet23_2" localSheetId="23">'3-5预付款项'!$A$5</definedName>
    <definedName name="sheet23_4" localSheetId="23">'3-5预付款项'!$I$23</definedName>
    <definedName name="sheet23_5" localSheetId="23">'3-5预付款项'!$I$24</definedName>
    <definedName name="sheet23_7" localSheetId="23">'3-5预付款项'!$J$23</definedName>
    <definedName name="sheet23_8" localSheetId="23">'3-5预付款项'!$J$24</definedName>
    <definedName name="sheet24_1" localSheetId="24">'3-6应收利息'!$A$3</definedName>
    <definedName name="sheet24_10" localSheetId="24">'3-6应收利息'!$H$28</definedName>
    <definedName name="sheet24_1000" localSheetId="24">'3-6应收利息'!$D$27</definedName>
    <definedName name="sheet24_1002" localSheetId="24">'3-6应收利息'!$I$27</definedName>
    <definedName name="sheet24_1003">'3-6应收利息'!$F$27</definedName>
    <definedName name="sheet24_11" localSheetId="4">基本信息输入表!$O$24</definedName>
    <definedName name="sheet24_12" localSheetId="24">'3-6应收利息'!$A$29</definedName>
    <definedName name="sheet24_2" localSheetId="24">'3-6应收利息'!$A$5</definedName>
    <definedName name="sheet24_5" localSheetId="24">'3-6应收利息'!$G$26</definedName>
    <definedName name="sheet24_6" localSheetId="24">'3-6应收利息'!$H$26</definedName>
    <definedName name="sheet24_7" localSheetId="4">基本信息输入表!$M$24</definedName>
    <definedName name="sheet24_8" localSheetId="24">'3-6应收利息'!$A$28</definedName>
    <definedName name="sheet24_9" localSheetId="4">基本信息输入表!$Q$24</definedName>
    <definedName name="sheet25_1" localSheetId="25">'3-7应收股利'!$A$3</definedName>
    <definedName name="sheet25_10" localSheetId="25">'3-7应收股利'!$F$28</definedName>
    <definedName name="sheet25_1000" localSheetId="25">'3-7应收股利'!$G$27</definedName>
    <definedName name="sheet25_11" localSheetId="4">基本信息输入表!$O$25</definedName>
    <definedName name="sheet25_12" localSheetId="25">'3-7应收股利'!$A$29</definedName>
    <definedName name="sheet25_2" localSheetId="25">'3-7应收股利'!$A$5</definedName>
    <definedName name="sheet25_5" localSheetId="25">'3-7应收股利'!$E$26</definedName>
    <definedName name="sheet25_6" localSheetId="25">'3-7应收股利'!$F$26</definedName>
    <definedName name="sheet25_7" localSheetId="4">基本信息输入表!$M$25</definedName>
    <definedName name="sheet25_8" localSheetId="25">'3-7应收股利'!$A$28</definedName>
    <definedName name="sheet25_9" localSheetId="4">基本信息输入表!$Q$25</definedName>
    <definedName name="sheet26_1" localSheetId="26">'3-8其他应收款'!$H$32</definedName>
    <definedName name="sheet26_10" localSheetId="26">'3-8其他应收款'!$J$28</definedName>
    <definedName name="sheet26_1000" localSheetId="26">'3-8其他应收款'!$E$32</definedName>
    <definedName name="sheet26_1003" localSheetId="26">'3-8其他应收款'!$K$32</definedName>
    <definedName name="sheet26_11" localSheetId="26">'3-8其他应收款'!$J$29</definedName>
    <definedName name="sheet26_12" localSheetId="26">'3-8其他应收款'!$J$31</definedName>
    <definedName name="sheet26_13" localSheetId="4">基本信息输入表!$M$26</definedName>
    <definedName name="sheet26_14" localSheetId="26">'3-8其他应收款'!$A$33</definedName>
    <definedName name="sheet26_15" localSheetId="4">基本信息输入表!$Q$26</definedName>
    <definedName name="sheet26_16" localSheetId="26">'3-8其他应收款'!$J$33</definedName>
    <definedName name="sheet26_17" localSheetId="4">基本信息输入表!$O$26</definedName>
    <definedName name="sheet26_18" localSheetId="26">'3-8其他应收款'!$A$34</definedName>
    <definedName name="sheet26_2" localSheetId="26">'3-8其他应收款'!$A$3</definedName>
    <definedName name="sheet26_3" localSheetId="26">'3-8其他应收款'!$A$5</definedName>
    <definedName name="sheet26_5" localSheetId="26">'3-8其他应收款'!$H$28</definedName>
    <definedName name="sheet26_7" localSheetId="26">'3-8其他应收款'!$I$28</definedName>
    <definedName name="sheet26_8" localSheetId="26">'3-8其他应收款'!$I$29</definedName>
    <definedName name="sheet27_1" localSheetId="27">'3-9存货汇总'!$C$27</definedName>
    <definedName name="sheet27_10" localSheetId="27">'3-9存货汇总'!$F$7</definedName>
    <definedName name="sheet27_100" localSheetId="27">'3-9存货汇总'!$D$24</definedName>
    <definedName name="sheet27_101" localSheetId="27">'3-9存货汇总'!$D$25</definedName>
    <definedName name="sheet27_102" localSheetId="27">'3-9存货汇总'!$E$24</definedName>
    <definedName name="sheet27_103" localSheetId="27">'3-9存货汇总'!$F$25</definedName>
    <definedName name="sheet27_104" localSheetId="27">'3-9存货汇总'!$G$25</definedName>
    <definedName name="sheet27_105" localSheetId="27">'3-9存货汇总'!$E$27</definedName>
    <definedName name="sheet27_106" localSheetId="27">'3-9存货汇总'!$F$27</definedName>
    <definedName name="sheet27_107" localSheetId="27">'3-9存货汇总'!$D$27</definedName>
    <definedName name="sheet27_108" localSheetId="27">'3-9存货汇总'!$G$27</definedName>
    <definedName name="sheet27_109" localSheetId="4">基本信息输入表!$Q$27</definedName>
    <definedName name="sheet27_11" localSheetId="27">'3-9存货汇总'!$G$7</definedName>
    <definedName name="sheet27_110" localSheetId="27">'3-9存货汇总'!$E$28</definedName>
    <definedName name="sheet27_12" localSheetId="29">'3-9-2原材料'!$G$25</definedName>
    <definedName name="sheet27_13" localSheetId="27">'3-9存货汇总'!$C$8</definedName>
    <definedName name="sheet27_14" localSheetId="29">'3-9-2原材料'!$H$25</definedName>
    <definedName name="sheet27_15" localSheetId="27">'3-9存货汇总'!$D$8</definedName>
    <definedName name="sheet27_16" localSheetId="29">'3-9-2原材料'!$M$27</definedName>
    <definedName name="sheet27_17" localSheetId="27">'3-9存货汇总'!$E$8</definedName>
    <definedName name="sheet27_18" localSheetId="27">'3-9存货汇总'!$F$8</definedName>
    <definedName name="sheet27_19" localSheetId="27">'3-9存货汇总'!$G$8</definedName>
    <definedName name="sheet27_2" localSheetId="27">'3-9存货汇总'!$A$3</definedName>
    <definedName name="sheet27_20" localSheetId="30">'3-9-3在库周转材料'!$G$25</definedName>
    <definedName name="sheet27_21" localSheetId="27">'3-9存货汇总'!$C$9</definedName>
    <definedName name="sheet27_22" localSheetId="30">'3-9-3在库周转材料'!$H$25</definedName>
    <definedName name="sheet27_23" localSheetId="27">'3-9存货汇总'!$D$9</definedName>
    <definedName name="sheet27_24" localSheetId="30">'3-9-3在库周转材料'!$M$27</definedName>
    <definedName name="sheet27_25" localSheetId="27">'3-9存货汇总'!$E$9</definedName>
    <definedName name="sheet27_26" localSheetId="27">'3-9存货汇总'!$F$9</definedName>
    <definedName name="sheet27_27" localSheetId="27">'3-9存货汇总'!$G$9</definedName>
    <definedName name="sheet27_28" localSheetId="31">'3-9-4委托加工物资'!$G$25</definedName>
    <definedName name="sheet27_29" localSheetId="27">'3-9存货汇总'!$C$10</definedName>
    <definedName name="sheet27_3" localSheetId="27">'3-9存货汇总'!$A$5</definedName>
    <definedName name="sheet27_30" localSheetId="31">'3-9-4委托加工物资'!$H$25</definedName>
    <definedName name="sheet27_31" localSheetId="27">'3-9存货汇总'!$D$10</definedName>
    <definedName name="sheet27_32" localSheetId="31">'3-9-4委托加工物资'!$K$27</definedName>
    <definedName name="sheet27_33" localSheetId="27">'3-9存货汇总'!$E$10</definedName>
    <definedName name="sheet27_34" localSheetId="27">'3-9存货汇总'!$F$10</definedName>
    <definedName name="sheet27_35" localSheetId="27">'3-9存货汇总'!$G$10</definedName>
    <definedName name="sheet27_36" localSheetId="32">'3-9-5产成品（库存商品）'!$I$25</definedName>
    <definedName name="sheet27_37" localSheetId="27">'3-9存货汇总'!$C$11</definedName>
    <definedName name="sheet27_38" localSheetId="32">'3-9-5产成品（库存商品）'!$J$25</definedName>
    <definedName name="sheet27_39" localSheetId="27">'3-9存货汇总'!$D$11</definedName>
    <definedName name="sheet27_4" localSheetId="28">'3-9-1材料采购（在途物资）'!$F$25</definedName>
    <definedName name="sheet27_40" localSheetId="32">'3-9-5产成品（库存商品）'!$M$27</definedName>
    <definedName name="sheet27_41" localSheetId="27">'3-9存货汇总'!$E$11</definedName>
    <definedName name="sheet27_42" localSheetId="27">'3-9存货汇总'!$F$11</definedName>
    <definedName name="sheet27_43" localSheetId="27">'3-9存货汇总'!$G$11</definedName>
    <definedName name="sheet27_44" localSheetId="33">'3-9-6在产品（自制半成品）'!$F$25</definedName>
    <definedName name="sheet27_45" localSheetId="27">'3-9存货汇总'!$C$12</definedName>
    <definedName name="sheet27_46" localSheetId="33">'3-9-6在产品（自制半成品）'!$G$25</definedName>
    <definedName name="sheet27_47" localSheetId="27">'3-9存货汇总'!$D$12</definedName>
    <definedName name="sheet27_48" localSheetId="33">'3-9-6在产品（自制半成品）'!$K$27</definedName>
    <definedName name="sheet27_49" localSheetId="27">'3-9存货汇总'!$E$12</definedName>
    <definedName name="sheet27_5" localSheetId="27">'3-9存货汇总'!$C$7</definedName>
    <definedName name="sheet27_50" localSheetId="27">'3-9存货汇总'!$F$12</definedName>
    <definedName name="sheet27_51" localSheetId="27">'3-9存货汇总'!$G$12</definedName>
    <definedName name="sheet27_52" localSheetId="34">'3-9-7发出商品'!$G$25</definedName>
    <definedName name="sheet27_53" localSheetId="27">'3-9存货汇总'!$C$13</definedName>
    <definedName name="sheet27_54" localSheetId="34">'3-9-7发出商品'!$H$25</definedName>
    <definedName name="sheet27_55" localSheetId="27">'3-9存货汇总'!$D$13</definedName>
    <definedName name="sheet27_56" localSheetId="34">'3-9-7发出商品'!$K$27</definedName>
    <definedName name="sheet27_57" localSheetId="27">'3-9存货汇总'!$E$13</definedName>
    <definedName name="sheet27_58" localSheetId="27">'3-9存货汇总'!$F$13</definedName>
    <definedName name="sheet27_59" localSheetId="27">'3-9存货汇总'!$G$13</definedName>
    <definedName name="sheet27_6" localSheetId="28">'3-9-1材料采购（在途物资）'!$G$25</definedName>
    <definedName name="sheet27_60" localSheetId="35">'3-9-8在用周转材料'!$G$25</definedName>
    <definedName name="sheet27_61" localSheetId="27">'3-9存货汇总'!$C$14</definedName>
    <definedName name="sheet27_62" localSheetId="35">'3-9-8在用周转材料'!$H$25</definedName>
    <definedName name="sheet27_63" localSheetId="27">'3-9存货汇总'!$D$14</definedName>
    <definedName name="sheet27_64" localSheetId="35">'3-9-8在用周转材料'!$L$27</definedName>
    <definedName name="sheet27_65" localSheetId="27">'3-9存货汇总'!$E$14</definedName>
    <definedName name="sheet27_66" localSheetId="27">'3-9存货汇总'!$F$14</definedName>
    <definedName name="sheet27_67" localSheetId="27">'3-9存货汇总'!$G$14</definedName>
    <definedName name="sheet27_68" localSheetId="36">'3-9-9开发产品'!$T$25</definedName>
    <definedName name="sheet27_69" localSheetId="27">'3-9存货汇总'!$C$15</definedName>
    <definedName name="sheet27_7" localSheetId="27">'3-9存货汇总'!$D$7</definedName>
    <definedName name="sheet27_70" localSheetId="36">'3-9-9开发产品'!$U$25</definedName>
    <definedName name="sheet27_71" localSheetId="27">'3-9存货汇总'!$D$15</definedName>
    <definedName name="sheet27_72" localSheetId="36">'3-9-9开发产品'!$W$27</definedName>
    <definedName name="sheet27_73" localSheetId="27">'3-9存货汇总'!$E$15</definedName>
    <definedName name="sheet27_74" localSheetId="27">'3-9存货汇总'!$F$15</definedName>
    <definedName name="sheet27_75" localSheetId="27">'3-9存货汇总'!$G$15</definedName>
    <definedName name="sheet27_76" localSheetId="37">'3-9-10开发成本'!$U$25</definedName>
    <definedName name="sheet27_77" localSheetId="27">'3-9存货汇总'!$C$16</definedName>
    <definedName name="sheet27_78" localSheetId="37">'3-9-10开发成本'!$V$25</definedName>
    <definedName name="sheet27_79" localSheetId="27">'3-9存货汇总'!$D$16</definedName>
    <definedName name="sheet27_8" localSheetId="28">'3-9-1材料采购（在途物资）'!$J$27</definedName>
    <definedName name="sheet27_80" localSheetId="37">'3-9-10开发成本'!$X$27</definedName>
    <definedName name="sheet27_81" localSheetId="27">'3-9存货汇总'!$E$16</definedName>
    <definedName name="sheet27_82" localSheetId="27">'3-9存货汇总'!$F$16</definedName>
    <definedName name="sheet27_83" localSheetId="27">'3-9存货汇总'!$G$16</definedName>
    <definedName name="sheet27_84" localSheetId="38">'3-9-11消耗性生物资产'!$I$25</definedName>
    <definedName name="sheet27_85" localSheetId="27">'3-9存货汇总'!$C$17</definedName>
    <definedName name="sheet27_86" localSheetId="38">'3-9-11消耗性生物资产'!$J$25</definedName>
    <definedName name="sheet27_87" localSheetId="27">'3-9存货汇总'!$D$17</definedName>
    <definedName name="sheet27_88" localSheetId="38">'3-9-11消耗性生物资产'!$M$27</definedName>
    <definedName name="sheet27_89" localSheetId="27">'3-9存货汇总'!$E$17</definedName>
    <definedName name="sheet27_9" localSheetId="27">'3-9存货汇总'!$E$7</definedName>
    <definedName name="sheet27_90" localSheetId="27">'3-9存货汇总'!$F$17</definedName>
    <definedName name="sheet27_91" localSheetId="27">'3-9存货汇总'!$G$17</definedName>
    <definedName name="sheet27_92" localSheetId="39">'3-9-12工程施工'!$X$25</definedName>
    <definedName name="sheet27_93" localSheetId="27">'3-9存货汇总'!$C$18</definedName>
    <definedName name="sheet27_94" localSheetId="39">'3-9-12工程施工'!$AA$25</definedName>
    <definedName name="sheet27_95" localSheetId="27">'3-9存货汇总'!$E$18</definedName>
    <definedName name="sheet27_96" localSheetId="27">'3-9存货汇总'!$D$18</definedName>
    <definedName name="sheet27_97" localSheetId="27">'3-9存货汇总'!$F$18</definedName>
    <definedName name="sheet27_98" localSheetId="27">'3-9存货汇总'!$G$18</definedName>
    <definedName name="sheet27_99" localSheetId="27">'3-9存货汇总'!$C$24</definedName>
    <definedName name="sheet28_1" localSheetId="28">'3-9-1材料采购（在途物资）'!$F$27</definedName>
    <definedName name="sheet28_10" localSheetId="28">'3-9-1材料采购（在途物资）'!$D$24</definedName>
    <definedName name="sheet28_1006" localSheetId="28">'3-9-1材料采购（在途物资）'!$K$27</definedName>
    <definedName name="sheet28_11" localSheetId="28">'3-9-1材料采购（在途物资）'!$E$24</definedName>
    <definedName name="sheet28_12" localSheetId="28">'3-9-1材料采购（在途物资）'!$F$24</definedName>
    <definedName name="sheet28_13" localSheetId="28">'3-9-1材料采购（在途物资）'!$H$24</definedName>
    <definedName name="sheet28_14" localSheetId="28">'3-9-1材料采购（在途物资）'!$I$24</definedName>
    <definedName name="sheet28_15" localSheetId="28">'3-9-1材料采购（在途物资）'!$J$24</definedName>
    <definedName name="sheet28_16" localSheetId="28">'3-9-1材料采购（在途物资）'!$G$8</definedName>
    <definedName name="sheet28_17" localSheetId="28">'3-9-1材料采购（在途物资）'!$G$24</definedName>
    <definedName name="sheet28_18" localSheetId="28">'3-9-1材料采购（在途物资）'!$J$25</definedName>
    <definedName name="sheet28_19" localSheetId="28">'3-9-1材料采购（在途物资）'!$F$26</definedName>
    <definedName name="sheet28_2" localSheetId="28">'3-9-1材料采购（在途物资）'!$A$3</definedName>
    <definedName name="sheet28_20" localSheetId="4">基本信息输入表!$M$28</definedName>
    <definedName name="sheet28_21" localSheetId="28">'3-9-1材料采购（在途物资）'!$A$28</definedName>
    <definedName name="sheet28_22" localSheetId="4">基本信息输入表!$Q$28</definedName>
    <definedName name="sheet28_23" localSheetId="28">'3-9-1材料采购（在途物资）'!$J$28</definedName>
    <definedName name="sheet28_24" localSheetId="4">基本信息输入表!$O$28</definedName>
    <definedName name="sheet28_25" localSheetId="28">'3-9-1材料采购（在途物资）'!$A$29</definedName>
    <definedName name="sheet28_3" localSheetId="28">'3-9-1材料采购（在途物资）'!$A$5</definedName>
    <definedName name="sheet29_1" localSheetId="29">'3-9-2原材料'!$G$27</definedName>
    <definedName name="sheet29_10" localSheetId="29">'3-9-2原材料'!$E$24</definedName>
    <definedName name="sheet29_1002" localSheetId="29">'3-9-2原材料'!$H$27</definedName>
    <definedName name="sheet29_1006" localSheetId="29">'3-9-2原材料'!$N$27</definedName>
    <definedName name="sheet29_11" localSheetId="29">'3-9-2原材料'!$F$24</definedName>
    <definedName name="sheet29_12" localSheetId="29">'3-9-2原材料'!$G$24</definedName>
    <definedName name="sheet29_13" localSheetId="29">'3-9-2原材料'!$K$24</definedName>
    <definedName name="sheet29_14" localSheetId="29">'3-9-2原材料'!$L$24</definedName>
    <definedName name="sheet29_15" localSheetId="29">'3-9-2原材料'!$M$24</definedName>
    <definedName name="sheet29_17" localSheetId="29">'3-9-2原材料'!$H$24</definedName>
    <definedName name="sheet29_18" localSheetId="29">'3-9-2原材料'!$M$25</definedName>
    <definedName name="sheet29_19" localSheetId="29">'3-9-2原材料'!$G$26</definedName>
    <definedName name="sheet29_2" localSheetId="29">'3-9-2原材料'!$A$3</definedName>
    <definedName name="sheet29_20" localSheetId="4">基本信息输入表!$M$29</definedName>
    <definedName name="sheet29_21" localSheetId="29">'3-9-2原材料'!$A$28</definedName>
    <definedName name="sheet29_22" localSheetId="4">基本信息输入表!$Q$29</definedName>
    <definedName name="sheet29_23" localSheetId="29">'3-9-2原材料'!$M$28</definedName>
    <definedName name="sheet29_24" localSheetId="4">基本信息输入表!$O$29</definedName>
    <definedName name="sheet29_25" localSheetId="29">'3-9-2原材料'!$A$29</definedName>
    <definedName name="sheet29_3" localSheetId="29">'3-9-2原材料'!$A$5</definedName>
    <definedName name="sheet3_1" localSheetId="2">索引目录!$C$66</definedName>
    <definedName name="sheet3_2" localSheetId="2">索引目录!$A$66</definedName>
    <definedName name="sheet30_1" localSheetId="30">'3-9-3在库周转材料'!$G$27</definedName>
    <definedName name="sheet30_10" localSheetId="30">'3-9-3在库周转材料'!$E$24</definedName>
    <definedName name="sheet30_1002" localSheetId="30">'3-9-3在库周转材料'!$H$27</definedName>
    <definedName name="sheet30_1006" localSheetId="30">'3-9-3在库周转材料'!$N$27</definedName>
    <definedName name="sheet30_11" localSheetId="30">'3-9-3在库周转材料'!$F$24</definedName>
    <definedName name="sheet30_12" localSheetId="30">'3-9-3在库周转材料'!$G$24</definedName>
    <definedName name="sheet30_13" localSheetId="30">'3-9-3在库周转材料'!$K$24</definedName>
    <definedName name="sheet30_14" localSheetId="30">'3-9-3在库周转材料'!$L$24</definedName>
    <definedName name="sheet30_15" localSheetId="30">'3-9-3在库周转材料'!$M$24</definedName>
    <definedName name="sheet30_16" localSheetId="30">'3-9-3在库周转材料'!$H$8</definedName>
    <definedName name="sheet30_17" localSheetId="30">'3-9-3在库周转材料'!$H$24</definedName>
    <definedName name="sheet30_18" localSheetId="30">'3-9-3在库周转材料'!$M$25</definedName>
    <definedName name="sheet30_19" localSheetId="30">'3-9-3在库周转材料'!$G$26</definedName>
    <definedName name="sheet30_2" localSheetId="30">'3-9-3在库周转材料'!$A$3</definedName>
    <definedName name="sheet30_20" localSheetId="4">基本信息输入表!$M$30</definedName>
    <definedName name="sheet30_21" localSheetId="30">'3-9-3在库周转材料'!$A$28</definedName>
    <definedName name="sheet30_22" localSheetId="4">基本信息输入表!$Q$30</definedName>
    <definedName name="sheet30_23" localSheetId="30">'3-9-3在库周转材料'!$M$28</definedName>
    <definedName name="sheet30_24" localSheetId="4">基本信息输入表!$O$30</definedName>
    <definedName name="sheet30_25" localSheetId="30">'3-9-3在库周转材料'!$A$29</definedName>
    <definedName name="sheet30_3" localSheetId="30">'3-9-3在库周转材料'!$A$5</definedName>
    <definedName name="sheet31_1" localSheetId="31">'3-9-4委托加工物资'!$G$27</definedName>
    <definedName name="sheet31_10" localSheetId="31">'3-9-4委托加工物资'!$E$24</definedName>
    <definedName name="sheet31_1005" localSheetId="31">'3-9-4委托加工物资'!$L$27</definedName>
    <definedName name="sheet31_11" localSheetId="31">'3-9-4委托加工物资'!$F$24</definedName>
    <definedName name="sheet31_12" localSheetId="31">'3-9-4委托加工物资'!$G$24</definedName>
    <definedName name="sheet31_13" localSheetId="31">'3-9-4委托加工物资'!$I$24</definedName>
    <definedName name="sheet31_14" localSheetId="31">'3-9-4委托加工物资'!$J$24</definedName>
    <definedName name="sheet31_15" localSheetId="31">'3-9-4委托加工物资'!$K$24</definedName>
    <definedName name="sheet31_17" localSheetId="31">'3-9-4委托加工物资'!$H$24</definedName>
    <definedName name="sheet31_18" localSheetId="31">'3-9-4委托加工物资'!$K$25</definedName>
    <definedName name="sheet31_19" localSheetId="31">'3-9-4委托加工物资'!$G$26</definedName>
    <definedName name="sheet31_2" localSheetId="31">'3-9-4委托加工物资'!$A$3</definedName>
    <definedName name="sheet31_20" localSheetId="4">基本信息输入表!$M$31</definedName>
    <definedName name="sheet31_21" localSheetId="31">'3-9-4委托加工物资'!$A$28</definedName>
    <definedName name="sheet31_22" localSheetId="4">基本信息输入表!$Q$31</definedName>
    <definedName name="sheet31_23" localSheetId="31">'3-9-4委托加工物资'!$K$28</definedName>
    <definedName name="sheet31_24" localSheetId="4">基本信息输入表!$O$31</definedName>
    <definedName name="sheet31_25" localSheetId="31">'3-9-4委托加工物资'!$A$29</definedName>
    <definedName name="sheet31_3" localSheetId="31">'3-9-4委托加工物资'!$A$5</definedName>
    <definedName name="sheet32_1" localSheetId="32">'3-9-5产成品（库存商品）'!$I$27</definedName>
    <definedName name="sheet32_10" localSheetId="32">'3-9-5产成品（库存商品）'!$G$24</definedName>
    <definedName name="sheet32_1000" localSheetId="32">'3-9-5产成品（库存商品）'!$E$27</definedName>
    <definedName name="sheet32_1006" localSheetId="32">'3-9-5产成品（库存商品）'!$N$27</definedName>
    <definedName name="sheet32_11" localSheetId="32">'3-9-5产成品（库存商品）'!$H$24</definedName>
    <definedName name="sheet32_12" localSheetId="32">'3-9-5产成品（库存商品）'!$I$24</definedName>
    <definedName name="sheet32_13" localSheetId="32">'3-9-5产成品（库存商品）'!$K$24</definedName>
    <definedName name="sheet32_14" localSheetId="32">'3-9-5产成品（库存商品）'!$L$24</definedName>
    <definedName name="sheet32_15" localSheetId="32">'3-9-5产成品（库存商品）'!$M$24</definedName>
    <definedName name="sheet32_17" localSheetId="32">'3-9-5产成品（库存商品）'!$J$24</definedName>
    <definedName name="sheet32_18" localSheetId="32">'3-9-5产成品（库存商品）'!$M$25</definedName>
    <definedName name="sheet32_19" localSheetId="32">'3-9-5产成品（库存商品）'!$I$26</definedName>
    <definedName name="sheet32_2" localSheetId="32">'3-9-5产成品（库存商品）'!$A$3</definedName>
    <definedName name="sheet32_20" localSheetId="4">基本信息输入表!$M$32</definedName>
    <definedName name="sheet32_21" localSheetId="32">'3-9-5产成品（库存商品）'!$A$28</definedName>
    <definedName name="sheet32_22" localSheetId="4">基本信息输入表!$Q$32</definedName>
    <definedName name="sheet32_23" localSheetId="32">'3-9-5产成品（库存商品）'!$M$28</definedName>
    <definedName name="sheet32_24" localSheetId="4">基本信息输入表!$O$32</definedName>
    <definedName name="sheet32_25" localSheetId="32">'3-9-5产成品（库存商品）'!$A$29</definedName>
    <definedName name="sheet32_3" localSheetId="32">'3-9-5产成品（库存商品）'!$A$5</definedName>
    <definedName name="sheet33_1" localSheetId="33">'3-9-6在产品（自制半成品）'!$F$27</definedName>
    <definedName name="sheet33_10" localSheetId="33">'3-9-6在产品（自制半成品）'!$D$24</definedName>
    <definedName name="sheet33_1002" localSheetId="33">'3-9-6在产品（自制半成品）'!$G$27</definedName>
    <definedName name="sheet33_1005" localSheetId="33">'3-9-6在产品（自制半成品）'!$L$27</definedName>
    <definedName name="sheet33_11" localSheetId="33">'3-9-6在产品（自制半成品）'!$E$24</definedName>
    <definedName name="sheet33_12" localSheetId="33">'3-9-6在产品（自制半成品）'!$F$24</definedName>
    <definedName name="sheet33_13" localSheetId="33">'3-9-6在产品（自制半成品）'!$I$24</definedName>
    <definedName name="sheet33_14" localSheetId="33">'3-9-6在产品（自制半成品）'!$J$24</definedName>
    <definedName name="sheet33_15" localSheetId="33">'3-9-6在产品（自制半成品）'!$K$24</definedName>
    <definedName name="sheet33_17" localSheetId="33">'3-9-6在产品（自制半成品）'!$G$24</definedName>
    <definedName name="sheet33_18" localSheetId="33">'3-9-6在产品（自制半成品）'!$K$25</definedName>
    <definedName name="sheet33_19" localSheetId="33">'3-9-6在产品（自制半成品）'!$F$26</definedName>
    <definedName name="sheet33_2" localSheetId="33">'3-9-6在产品（自制半成品）'!$A$3</definedName>
    <definedName name="sheet33_20" localSheetId="4">基本信息输入表!$M$33</definedName>
    <definedName name="sheet33_21" localSheetId="33">'3-9-6在产品（自制半成品）'!$A$28</definedName>
    <definedName name="sheet33_22" localSheetId="4">基本信息输入表!$Q$33</definedName>
    <definedName name="sheet33_23" localSheetId="33">'3-9-6在产品（自制半成品）'!$K$28</definedName>
    <definedName name="sheet33_24" localSheetId="4">基本信息输入表!$O$33</definedName>
    <definedName name="sheet33_25" localSheetId="33">'3-9-6在产品（自制半成品）'!$A$29</definedName>
    <definedName name="sheet33_3" localSheetId="33">'3-9-6在产品（自制半成品）'!$A$5</definedName>
    <definedName name="sheet34_1" localSheetId="34">'3-9-7发出商品'!$G$27</definedName>
    <definedName name="sheet34_10" localSheetId="34">'3-9-7发出商品'!$E$24</definedName>
    <definedName name="sheet34_1005" localSheetId="34">'3-9-7发出商品'!$L$27</definedName>
    <definedName name="sheet34_11" localSheetId="34">'3-9-7发出商品'!$F$24</definedName>
    <definedName name="sheet34_12" localSheetId="34">'3-9-7发出商品'!$G$24</definedName>
    <definedName name="sheet34_13" localSheetId="34">'3-9-7发出商品'!$I$24</definedName>
    <definedName name="sheet34_14" localSheetId="34">'3-9-7发出商品'!$J$24</definedName>
    <definedName name="sheet34_15" localSheetId="34">'3-9-7发出商品'!$K$24</definedName>
    <definedName name="sheet34_17" localSheetId="34">'3-9-7发出商品'!$H$24</definedName>
    <definedName name="sheet34_18" localSheetId="34">'3-9-7发出商品'!$K$25</definedName>
    <definedName name="sheet34_19" localSheetId="34">'3-9-7发出商品'!$G$26</definedName>
    <definedName name="sheet34_2" localSheetId="34">'3-9-7发出商品'!$A$3</definedName>
    <definedName name="sheet34_20" localSheetId="4">基本信息输入表!$M$34</definedName>
    <definedName name="sheet34_21" localSheetId="34">'3-9-7发出商品'!$A$28</definedName>
    <definedName name="sheet34_22" localSheetId="4">基本信息输入表!$Q$34</definedName>
    <definedName name="sheet34_23" localSheetId="34">'3-9-7发出商品'!$K$28</definedName>
    <definedName name="sheet34_24" localSheetId="4">基本信息输入表!$O$34</definedName>
    <definedName name="sheet34_25" localSheetId="34">'3-9-7发出商品'!$A$29</definedName>
    <definedName name="sheet34_3" localSheetId="34">'3-9-7发出商品'!$A$5</definedName>
    <definedName name="sheet35_1" localSheetId="35">'3-9-8在用周转材料'!$G$27</definedName>
    <definedName name="sheet35_1006" localSheetId="35">'3-9-8在用周转材料'!$M$27</definedName>
    <definedName name="sheet35_11" localSheetId="35">'3-9-8在用周转材料'!$G$24</definedName>
    <definedName name="sheet35_13" localSheetId="35">'3-9-8在用周转材料'!$H$24</definedName>
    <definedName name="sheet35_14" localSheetId="35">'3-9-8在用周转材料'!$L$25</definedName>
    <definedName name="sheet35_15" localSheetId="35">'3-9-8在用周转材料'!$G$26</definedName>
    <definedName name="sheet35_16" localSheetId="4">基本信息输入表!$M$35</definedName>
    <definedName name="sheet35_17" localSheetId="35">'3-9-8在用周转材料'!$A$28</definedName>
    <definedName name="sheet35_18" localSheetId="4">基本信息输入表!$Q$35</definedName>
    <definedName name="sheet35_19" localSheetId="35">'3-9-8在用周转材料'!$L$28</definedName>
    <definedName name="sheet35_2" localSheetId="35">'3-9-8在用周转材料'!$A$3</definedName>
    <definedName name="sheet35_20" localSheetId="4">基本信息输入表!$O$35</definedName>
    <definedName name="sheet35_21" localSheetId="35">'3-9-8在用周转材料'!$A$29</definedName>
    <definedName name="sheet35_3" localSheetId="35">'3-9-8在用周转材料'!$A$5</definedName>
    <definedName name="sheet35_7" localSheetId="35">'3-9-8在用周转材料'!$K$24</definedName>
    <definedName name="sheet35_8" localSheetId="35">'3-9-8在用周转材料'!$J$24</definedName>
    <definedName name="sheet35_9" localSheetId="35">'3-9-8在用周转材料'!$L$24</definedName>
    <definedName name="sheet36_1" localSheetId="36">'3-9-9开发产品'!$V$27</definedName>
    <definedName name="sheet36_10" localSheetId="36">'3-9-9开发产品'!$V$25</definedName>
    <definedName name="sheet36_1007" localSheetId="36">'3-9-9开发产品'!$X$27</definedName>
    <definedName name="sheet36_12" localSheetId="36">'3-9-9开发产品'!$W$24</definedName>
    <definedName name="sheet36_13" localSheetId="36">'3-9-9开发产品'!$W$25</definedName>
    <definedName name="sheet36_14" localSheetId="36">'3-9-9开发产品'!$T$26</definedName>
    <definedName name="sheet36_15" localSheetId="36">'3-9-9开发产品'!$T$27</definedName>
    <definedName name="sheet36_16" localSheetId="4">基本信息输入表!$M$36</definedName>
    <definedName name="sheet36_17" localSheetId="36">'3-9-9开发产品'!$A$28</definedName>
    <definedName name="sheet36_18" localSheetId="4">基本信息输入表!$Q$36</definedName>
    <definedName name="sheet36_19" localSheetId="36">'3-9-9开发产品'!$W$28</definedName>
    <definedName name="sheet36_2" localSheetId="36">'3-9-9开发产品'!$A$3</definedName>
    <definedName name="sheet36_20" localSheetId="4">基本信息输入表!$O$36</definedName>
    <definedName name="sheet36_21" localSheetId="36">'3-9-9开发产品'!$A$29</definedName>
    <definedName name="sheet36_3" localSheetId="36">'3-9-9开发产品'!$A$5</definedName>
    <definedName name="sheet36_7" localSheetId="36">'3-9-9开发产品'!$T$24</definedName>
    <definedName name="sheet36_8" localSheetId="36">'3-9-9开发产品'!$U$24</definedName>
    <definedName name="sheet36_9" localSheetId="36">'3-9-9开发产品'!$V$24</definedName>
    <definedName name="sheet37_1" localSheetId="37">'3-9-10开发成本'!$W$27</definedName>
    <definedName name="sheet37_10" localSheetId="37">'3-9-10开发成本'!$W$25</definedName>
    <definedName name="sheet37_1000" localSheetId="37">'3-9-10开发成本'!$G$27</definedName>
    <definedName name="sheet37_1007" localSheetId="37">'3-9-10开发成本'!$Y$27</definedName>
    <definedName name="sheet37_12" localSheetId="37">'3-9-10开发成本'!$X$24</definedName>
    <definedName name="sheet37_13" localSheetId="37">'3-9-10开发成本'!$X$25</definedName>
    <definedName name="sheet37_14" localSheetId="37">'3-9-10开发成本'!$U$26</definedName>
    <definedName name="sheet37_15" localSheetId="37">'3-9-10开发成本'!$U$27</definedName>
    <definedName name="sheet37_16" localSheetId="37">'3-9-10开发成本'!$W$26</definedName>
    <definedName name="sheet37_17" localSheetId="4">基本信息输入表!$M$37</definedName>
    <definedName name="sheet37_18" localSheetId="37">'3-9-10开发成本'!$A$28</definedName>
    <definedName name="sheet37_19" localSheetId="4">基本信息输入表!$Q$37</definedName>
    <definedName name="sheet37_2" localSheetId="37">'3-9-10开发成本'!$A$3</definedName>
    <definedName name="sheet37_20" localSheetId="37">'3-9-10开发成本'!$X$28</definedName>
    <definedName name="sheet37_21" localSheetId="4">基本信息输入表!$O$37</definedName>
    <definedName name="sheet37_22" localSheetId="37">'3-9-10开发成本'!$A$29</definedName>
    <definedName name="sheet37_3" localSheetId="37">'3-9-10开发成本'!$A$5</definedName>
    <definedName name="sheet37_7" localSheetId="37">'3-9-10开发成本'!$U$24</definedName>
    <definedName name="sheet37_8" localSheetId="37">'3-9-10开发成本'!$V$24</definedName>
    <definedName name="sheet37_9" localSheetId="37">'3-9-10开发成本'!$W$24</definedName>
    <definedName name="sheet38_1" localSheetId="38">'3-9-11消耗性生物资产'!$I$27</definedName>
    <definedName name="sheet38_10" localSheetId="38">'3-9-11消耗性生物资产'!$G$24</definedName>
    <definedName name="sheet38_1000" localSheetId="38">'3-9-11消耗性生物资产'!$E$27</definedName>
    <definedName name="sheet38_1006" localSheetId="38">'3-9-11消耗性生物资产'!$N$27</definedName>
    <definedName name="sheet38_11" localSheetId="38">'3-9-11消耗性生物资产'!$H$24</definedName>
    <definedName name="sheet38_12" localSheetId="38">'3-9-11消耗性生物资产'!$I$24</definedName>
    <definedName name="sheet38_13" localSheetId="38">'3-9-11消耗性生物资产'!$K$24</definedName>
    <definedName name="sheet38_14" localSheetId="38">'3-9-11消耗性生物资产'!$L$24</definedName>
    <definedName name="sheet38_15" localSheetId="38">'3-9-11消耗性生物资产'!$M$24</definedName>
    <definedName name="sheet38_17" localSheetId="38">'3-9-11消耗性生物资产'!$J$24</definedName>
    <definedName name="sheet38_18" localSheetId="38">'3-9-11消耗性生物资产'!$M$25</definedName>
    <definedName name="sheet38_19" localSheetId="38">'3-9-11消耗性生物资产'!$I$26</definedName>
    <definedName name="sheet38_2" localSheetId="38">'3-9-11消耗性生物资产'!$A$3</definedName>
    <definedName name="sheet38_20" localSheetId="4">基本信息输入表!$M$38</definedName>
    <definedName name="sheet38_21" localSheetId="38">'3-9-11消耗性生物资产'!$A$28</definedName>
    <definedName name="sheet38_22" localSheetId="4">基本信息输入表!$Q$38</definedName>
    <definedName name="sheet38_23" localSheetId="38">'3-9-11消耗性生物资产'!$M$28</definedName>
    <definedName name="sheet38_24" localSheetId="4">基本信息输入表!$O$38</definedName>
    <definedName name="sheet38_25" localSheetId="38">'3-9-11消耗性生物资产'!$A$29</definedName>
    <definedName name="sheet38_3" localSheetId="38">'3-9-11消耗性生物资产'!$A$5</definedName>
    <definedName name="sheet39_1" localSheetId="39">'3-9-12工程施工'!$A$3</definedName>
    <definedName name="sheet39_10" localSheetId="39">'3-9-12工程施工'!$T$24</definedName>
    <definedName name="sheet39_1000" localSheetId="39">'3-9-12工程施工'!$D$25</definedName>
    <definedName name="sheet39_1001" localSheetId="39">'3-9-12工程施工'!$AC$25</definedName>
    <definedName name="sheet39_11" localSheetId="39">'3-9-12工程施工'!$U$24</definedName>
    <definedName name="sheet39_12" localSheetId="39">'3-9-12工程施工'!$V$24</definedName>
    <definedName name="sheet39_13" localSheetId="39">'3-9-12工程施工'!$W$24</definedName>
    <definedName name="sheet39_14" localSheetId="39">'3-9-12工程施工'!$X$24</definedName>
    <definedName name="sheet39_16" localSheetId="39">'3-9-12工程施工'!$D$24</definedName>
    <definedName name="sheet39_17" localSheetId="39">'3-9-12工程施工'!$D$25</definedName>
    <definedName name="sheet39_19" localSheetId="39">'3-9-12工程施工'!$H$24</definedName>
    <definedName name="sheet39_2" localSheetId="39">'3-9-12工程施工'!$A$5</definedName>
    <definedName name="sheet39_20" localSheetId="39">'3-9-12工程施工'!$H$25</definedName>
    <definedName name="sheet39_22" localSheetId="39">'3-9-12工程施工'!$I$24</definedName>
    <definedName name="sheet39_23" localSheetId="39">'3-9-12工程施工'!$I$25</definedName>
    <definedName name="sheet39_25" localSheetId="39">'3-9-12工程施工'!$J$24</definedName>
    <definedName name="sheet39_26" localSheetId="39">'3-9-12工程施工'!$J$25</definedName>
    <definedName name="sheet39_27" localSheetId="39">'3-9-12工程施工'!$K$25</definedName>
    <definedName name="sheet39_29" localSheetId="39">'3-9-12工程施工'!$M$24</definedName>
    <definedName name="sheet39_30" localSheetId="39">'3-9-12工程施工'!$M$25</definedName>
    <definedName name="sheet39_32" localSheetId="39">'3-9-12工程施工'!$O$24</definedName>
    <definedName name="sheet39_33" localSheetId="39">'3-9-12工程施工'!$O$25</definedName>
    <definedName name="sheet39_35" localSheetId="39">'3-9-12工程施工'!$P$24</definedName>
    <definedName name="sheet39_36" localSheetId="39">'3-9-12工程施工'!$P$25</definedName>
    <definedName name="sheet39_38" localSheetId="39">'3-9-12工程施工'!$Q$24</definedName>
    <definedName name="sheet39_39" localSheetId="39">'3-9-12工程施工'!$Q$25</definedName>
    <definedName name="sheet39_41" localSheetId="39">'3-9-12工程施工'!$R$24</definedName>
    <definedName name="sheet39_42" localSheetId="39">'3-9-12工程施工'!$R$25</definedName>
    <definedName name="sheet39_44" localSheetId="39">'3-9-12工程施工'!$S$24</definedName>
    <definedName name="sheet39_45" localSheetId="39">'3-9-12工程施工'!$S$25</definedName>
    <definedName name="sheet39_46" localSheetId="39">'3-9-12工程施工'!$T$25</definedName>
    <definedName name="sheet39_47" localSheetId="39">'3-9-12工程施工'!$U$25</definedName>
    <definedName name="sheet39_48" localSheetId="39">'3-9-12工程施工'!$V$25</definedName>
    <definedName name="sheet39_49" localSheetId="39">'3-9-12工程施工'!$W$25</definedName>
    <definedName name="sheet39_51" localSheetId="39">'3-9-12工程施工'!$Y$24</definedName>
    <definedName name="sheet39_52" localSheetId="39">'3-9-12工程施工'!$Y$25</definedName>
    <definedName name="sheet39_54" localSheetId="39">'3-9-12工程施工'!$Z$24</definedName>
    <definedName name="sheet39_55" localSheetId="39">'3-9-12工程施工'!$Z$25</definedName>
    <definedName name="sheet39_57" localSheetId="39">'3-9-12工程施工'!$AA$24</definedName>
    <definedName name="sheet39_58" localSheetId="4">基本信息输入表!$M$39</definedName>
    <definedName name="sheet39_59" localSheetId="39">'3-9-12工程施工'!$A$26</definedName>
    <definedName name="sheet39_60" localSheetId="4">基本信息输入表!$Q$39</definedName>
    <definedName name="sheet39_61" localSheetId="39">'3-9-12工程施工'!$AA$26</definedName>
    <definedName name="sheet39_62" localSheetId="39">'3-9-12工程施工'!$A$27</definedName>
    <definedName name="sheet39_9" localSheetId="39">'3-9-12工程施工'!$K$24</definedName>
    <definedName name="sheet4_1" localSheetId="4">基本信息输入表!$C$102</definedName>
    <definedName name="sheet4_2" localSheetId="4">基本信息输入表!$C$101</definedName>
    <definedName name="sheet40_1" localSheetId="40">'3-10一年到期非流动资产'!$A$3</definedName>
    <definedName name="sheet40_10" localSheetId="40">'3-10一年到期非流动资产'!$F$28</definedName>
    <definedName name="sheet40_1000" localSheetId="40">'3-10一年到期非流动资产'!$G$27</definedName>
    <definedName name="sheet40_11" localSheetId="4">基本信息输入表!$O$40</definedName>
    <definedName name="sheet40_12" localSheetId="40">'3-10一年到期非流动资产'!$A$29</definedName>
    <definedName name="sheet40_2" localSheetId="40">'3-10一年到期非流动资产'!$A$5</definedName>
    <definedName name="sheet40_5" localSheetId="40">'3-10一年到期非流动资产'!$E$26</definedName>
    <definedName name="sheet40_6" localSheetId="40">'3-10一年到期非流动资产'!$F$26</definedName>
    <definedName name="sheet40_7" localSheetId="4">基本信息输入表!$M$40</definedName>
    <definedName name="sheet40_8" localSheetId="40">'3-10一年到期非流动资产'!$A$28</definedName>
    <definedName name="sheet40_9" localSheetId="4">基本信息输入表!$Q$40</definedName>
    <definedName name="sheet41_1" localSheetId="41">'3-11其他流动资产'!$A$3</definedName>
    <definedName name="sheet41_10" localSheetId="4">基本信息输入表!$M$41</definedName>
    <definedName name="sheet41_1000" localSheetId="41">'3-11其他流动资产'!$H$27</definedName>
    <definedName name="sheet41_11" localSheetId="41">'3-11其他流动资产'!$A$28</definedName>
    <definedName name="sheet41_12" localSheetId="4">基本信息输入表!$Q$41</definedName>
    <definedName name="sheet41_13" localSheetId="41">'3-11其他流动资产'!$G$28</definedName>
    <definedName name="sheet41_14" localSheetId="4">基本信息输入表!$O$41</definedName>
    <definedName name="sheet41_15" localSheetId="41">'3-11其他流动资产'!$A$29</definedName>
    <definedName name="sheet41_2" localSheetId="41">'3-11其他流动资产'!$A$5</definedName>
    <definedName name="sheet41_5" localSheetId="41">'3-11其他流动资产'!$F$26</definedName>
    <definedName name="sheet41_6" localSheetId="41">'3-11其他流动资产'!$G$26</definedName>
    <definedName name="sheet41_8" localSheetId="41">'3-11其他流动资产'!$E$26</definedName>
    <definedName name="sheet41_9" localSheetId="41">'3-11其他流动资产'!$E$27</definedName>
    <definedName name="sheet42_1" localSheetId="42">'3-12合同资产'!$A$3</definedName>
    <definedName name="sheet42_10" localSheetId="42">'3-12合同资产'!$K$26</definedName>
    <definedName name="sheet42_1000" localSheetId="42">'3-12合同资产'!$F$27</definedName>
    <definedName name="sheet42_1001" localSheetId="42">'3-12合同资产'!$L$27</definedName>
    <definedName name="sheet42_11" localSheetId="42">'3-12合同资产'!$A$28</definedName>
    <definedName name="sheet42_12" localSheetId="42">'3-12合同资产'!$K$28</definedName>
    <definedName name="sheet42_13" localSheetId="42">'3-12合同资产'!$A$29</definedName>
    <definedName name="sheet42_2" localSheetId="42">'3-12合同资产'!$A$5</definedName>
    <definedName name="sheet42_4" localSheetId="42">'3-12合同资产'!$I$23</definedName>
    <definedName name="sheet42_6" localSheetId="42">'3-12合同资产'!$J$23</definedName>
    <definedName name="sheet42_7" localSheetId="42">'3-12合同资产'!$J$24</definedName>
    <definedName name="sheet42_9" localSheetId="42">'3-12合同资产'!$K$23</definedName>
    <definedName name="sheet43_1" localSheetId="43">'4-非流动资产汇总'!$A$3</definedName>
    <definedName name="sheet43_10" localSheetId="43">'4-非流动资产汇总'!$F$8</definedName>
    <definedName name="sheet43_100" localSheetId="72">'4-11油气资产'!$J$25</definedName>
    <definedName name="sheet43_101" localSheetId="72">'4-11油气资产'!$N$25</definedName>
    <definedName name="sheet43_102" localSheetId="43">'4-非流动资产汇总'!$E$33</definedName>
    <definedName name="sheet43_103" localSheetId="43">'4-非流动资产汇总'!$F$33</definedName>
    <definedName name="sheet43_104" localSheetId="72">'4-11油气资产'!$J$26</definedName>
    <definedName name="sheet43_105" localSheetId="72">'4-11油气资产'!$N$26</definedName>
    <definedName name="sheet43_106" localSheetId="43">'4-非流动资产汇总'!$E$34</definedName>
    <definedName name="sheet43_107" localSheetId="43">'4-非流动资产汇总'!$F$34</definedName>
    <definedName name="sheet43_108" localSheetId="43">'4-非流动资产汇总'!$E$35</definedName>
    <definedName name="sheet43_109" localSheetId="43">'4-非流动资产汇总'!$F$35</definedName>
    <definedName name="sheet43_11" localSheetId="48">'4-2持有到期投资'!$H$26</definedName>
    <definedName name="sheet43_110" localSheetId="73">'4-12无形资产汇总'!$C$24</definedName>
    <definedName name="sheet43_111" localSheetId="73">'4-12无形资产汇总'!$E$24</definedName>
    <definedName name="sheet43_112" localSheetId="43">'4-非流动资产汇总'!$E$36</definedName>
    <definedName name="sheet43_113" localSheetId="43">'4-非流动资产汇总'!$F$36</definedName>
    <definedName name="sheet43_114" localSheetId="73">'4-12无形资产汇总'!$C$25</definedName>
    <definedName name="sheet43_115" localSheetId="73">'4-12无形资产汇总'!$E$25</definedName>
    <definedName name="sheet43_116" localSheetId="43">'4-非流动资产汇总'!$E$37</definedName>
    <definedName name="sheet43_117" localSheetId="43">'4-非流动资产汇总'!$F$37</definedName>
    <definedName name="sheet43_118" localSheetId="73">'4-12无形资产汇总'!$C$26</definedName>
    <definedName name="sheet43_119" localSheetId="73">'4-12无形资产汇总'!$E$26</definedName>
    <definedName name="sheet43_12" localSheetId="48">'4-2持有到期投资'!$J$26</definedName>
    <definedName name="sheet43_120" localSheetId="43">'4-非流动资产汇总'!$E$38</definedName>
    <definedName name="sheet43_121" localSheetId="43">'4-非流动资产汇总'!$F$38</definedName>
    <definedName name="sheet43_122" localSheetId="73">'4-12无形资产汇总'!$C$27</definedName>
    <definedName name="sheet43_123" localSheetId="73">'4-12无形资产汇总'!$E$27</definedName>
    <definedName name="sheet43_124" localSheetId="43">'4-非流动资产汇总'!$E$39</definedName>
    <definedName name="sheet43_125" localSheetId="43">'4-非流动资产汇总'!$F$39</definedName>
    <definedName name="sheet43_126" localSheetId="77">'4-13开发支出'!$I$27</definedName>
    <definedName name="sheet43_127" localSheetId="77">'4-13开发支出'!$J$27</definedName>
    <definedName name="sheet43_128" localSheetId="43">'4-非流动资产汇总'!$E$40</definedName>
    <definedName name="sheet43_129" localSheetId="43">'4-非流动资产汇总'!$F$40</definedName>
    <definedName name="sheet43_13" localSheetId="43">'4-非流动资产汇总'!$E$9</definedName>
    <definedName name="sheet43_130" localSheetId="78">'4-14商誉'!$D$27</definedName>
    <definedName name="sheet43_131" localSheetId="78">'4-14商誉'!$E$27</definedName>
    <definedName name="sheet43_132" localSheetId="43">'4-非流动资产汇总'!$E$41</definedName>
    <definedName name="sheet43_133" localSheetId="43">'4-非流动资产汇总'!$F$41</definedName>
    <definedName name="sheet43_134" localSheetId="79">'4-15长期待摊费用'!$G$27</definedName>
    <definedName name="sheet43_135" localSheetId="79">'4-15长期待摊费用'!$H$27</definedName>
    <definedName name="sheet43_136" localSheetId="43">'4-非流动资产汇总'!$E$42</definedName>
    <definedName name="sheet43_137" localSheetId="43">'4-非流动资产汇总'!$F$42</definedName>
    <definedName name="sheet43_138" localSheetId="80">'4-16递延所得税资产'!$D$27</definedName>
    <definedName name="sheet43_139" localSheetId="80">'4-16递延所得税资产'!$E$27</definedName>
    <definedName name="sheet43_14" localSheetId="43">'4-非流动资产汇总'!$F$9</definedName>
    <definedName name="sheet43_140" localSheetId="43">'4-非流动资产汇总'!$E$43</definedName>
    <definedName name="sheet43_141" localSheetId="43">'4-非流动资产汇总'!$F$43</definedName>
    <definedName name="sheet43_142" localSheetId="81">'4-17其他非流动资产'!$D$27</definedName>
    <definedName name="sheet43_143" localSheetId="81">'4-17其他非流动资产'!$E$27</definedName>
    <definedName name="sheet43_144" localSheetId="43">'4-非流动资产汇总'!$E$44</definedName>
    <definedName name="sheet43_145" localSheetId="43">'4-非流动资产汇总'!$F$44</definedName>
    <definedName name="sheet43_146" localSheetId="43">'4-非流动资产汇总'!$E$48</definedName>
    <definedName name="sheet43_147" localSheetId="43">'4-非流动资产汇总'!$F$48</definedName>
    <definedName name="sheet43_148" localSheetId="4">基本信息输入表!$Q$42</definedName>
    <definedName name="sheet43_149" localSheetId="43">'4-非流动资产汇总'!$E$49</definedName>
    <definedName name="sheet43_15" localSheetId="48">'4-2持有到期投资'!$H$27</definedName>
    <definedName name="sheet43_16" localSheetId="48">'4-2持有到期投资'!$J$27</definedName>
    <definedName name="sheet43_17" localSheetId="43">'4-非流动资产汇总'!$E$10</definedName>
    <definedName name="sheet43_18" localSheetId="43">'4-非流动资产汇总'!$F$10</definedName>
    <definedName name="sheet43_19" localSheetId="49">'4-3长期应收'!$E$27</definedName>
    <definedName name="sheet43_2" localSheetId="43">'4-非流动资产汇总'!$A$5</definedName>
    <definedName name="sheet43_20" localSheetId="49">'4-3长期应收'!$G$27</definedName>
    <definedName name="sheet43_21" localSheetId="43">'4-非流动资产汇总'!$E$11</definedName>
    <definedName name="sheet43_22" localSheetId="43">'4-非流动资产汇总'!$F$11</definedName>
    <definedName name="sheet43_23" localSheetId="50">'4-4股权投资'!$I$25</definedName>
    <definedName name="sheet43_24" localSheetId="50">'4-4股权投资'!$K$25</definedName>
    <definedName name="sheet43_25" localSheetId="43">'4-非流动资产汇总'!$E$12</definedName>
    <definedName name="sheet43_26" localSheetId="43">'4-非流动资产汇总'!$F$12</definedName>
    <definedName name="sheet43_27" localSheetId="50">'4-4股权投资'!$I$26</definedName>
    <definedName name="sheet43_28" localSheetId="50">'4-4股权投资'!$K$26</definedName>
    <definedName name="sheet43_29" localSheetId="43">'4-非流动资产汇总'!$E$13</definedName>
    <definedName name="sheet43_3" localSheetId="44">'4-1可供出售金融资产汇总'!$C$27</definedName>
    <definedName name="sheet43_30" localSheetId="43">'4-非流动资产汇总'!$F$13</definedName>
    <definedName name="sheet43_31" localSheetId="50">'4-4股权投资'!$I$27</definedName>
    <definedName name="sheet43_32" localSheetId="50">'4-4股权投资'!$K$27</definedName>
    <definedName name="sheet43_33" localSheetId="43">'4-非流动资产汇总'!$E$14</definedName>
    <definedName name="sheet43_34" localSheetId="43">'4-非流动资产汇总'!$F$14</definedName>
    <definedName name="sheet43_35" localSheetId="51">'4-5投资性房地产汇总'!$C$25</definedName>
    <definedName name="sheet43_36" localSheetId="51">'4-5投资性房地产汇总'!$E$27</definedName>
    <definedName name="sheet43_37" localSheetId="43">'4-非流动资产汇总'!$E$15</definedName>
    <definedName name="sheet43_38" localSheetId="43">'4-非流动资产汇总'!$F$15</definedName>
    <definedName name="sheet43_39" localSheetId="51">'4-5投资性房地产汇总'!$C$26</definedName>
    <definedName name="sheet43_4" localSheetId="44">'4-1可供出售金融资产汇总'!$D$27</definedName>
    <definedName name="sheet43_40" localSheetId="43">'4-非流动资产汇总'!$E$16</definedName>
    <definedName name="sheet43_41" localSheetId="43">'4-非流动资产汇总'!$F$16</definedName>
    <definedName name="sheet43_42" localSheetId="51">'4-5投资性房地产汇总'!$C$27</definedName>
    <definedName name="sheet43_43" localSheetId="43">'4-非流动资产汇总'!$E$17</definedName>
    <definedName name="sheet43_44" localSheetId="43">'4-非流动资产汇总'!$F$17</definedName>
    <definedName name="sheet43_47" localSheetId="43">'4-非流动资产汇总'!$E$18</definedName>
    <definedName name="sheet43_48" localSheetId="43">'4-非流动资产汇总'!$F$18</definedName>
    <definedName name="sheet43_5" localSheetId="43">'4-非流动资产汇总'!$E$7</definedName>
    <definedName name="sheet43_51" localSheetId="43">'4-非流动资产汇总'!$E$19</definedName>
    <definedName name="sheet43_52" localSheetId="43">'4-非流动资产汇总'!$F$19</definedName>
    <definedName name="sheet43_55" localSheetId="43">'4-非流动资产汇总'!$E$20</definedName>
    <definedName name="sheet43_56" localSheetId="43">'4-非流动资产汇总'!$F$20</definedName>
    <definedName name="sheet43_59" localSheetId="43">'4-非流动资产汇总'!$E$21</definedName>
    <definedName name="sheet43_6" localSheetId="43">'4-非流动资产汇总'!$F$7</definedName>
    <definedName name="sheet43_60" localSheetId="43">'4-非流动资产汇总'!$F$21</definedName>
    <definedName name="sheet43_61" localSheetId="43">'4-非流动资产汇总'!$E$22</definedName>
    <definedName name="sheet43_62" localSheetId="43">'4-非流动资产汇总'!$F$22</definedName>
    <definedName name="sheet43_65" localSheetId="43">'4-非流动资产汇总'!$E$23</definedName>
    <definedName name="sheet43_66" localSheetId="43">'4-非流动资产汇总'!$F$23</definedName>
    <definedName name="sheet43_69" localSheetId="43">'4-非流动资产汇总'!$E$24</definedName>
    <definedName name="sheet43_7" localSheetId="48">'4-2持有到期投资'!$H$25</definedName>
    <definedName name="sheet43_70" localSheetId="43">'4-非流动资产汇总'!$F$24</definedName>
    <definedName name="sheet43_73" localSheetId="43">'4-非流动资产汇总'!$E$25</definedName>
    <definedName name="sheet43_74" localSheetId="43">'4-非流动资产汇总'!$F$25</definedName>
    <definedName name="sheet43_77" localSheetId="43">'4-非流动资产汇总'!$E$26</definedName>
    <definedName name="sheet43_78" localSheetId="43">'4-非流动资产汇总'!$F$26</definedName>
    <definedName name="sheet43_8" localSheetId="48">'4-2持有到期投资'!$J$25</definedName>
    <definedName name="sheet43_80" localSheetId="43">'4-非流动资产汇总'!$E$27</definedName>
    <definedName name="sheet43_81" localSheetId="43">'4-非流动资产汇总'!$F$27</definedName>
    <definedName name="sheet43_82" localSheetId="43">'4-非流动资产汇总'!$E$28</definedName>
    <definedName name="sheet43_83" localSheetId="43">'4-非流动资产汇总'!$F$28</definedName>
    <definedName name="sheet43_84" localSheetId="65">'4-7在建工程汇总'!$C$27</definedName>
    <definedName name="sheet43_85" localSheetId="65">'4-7在建工程汇总'!$D$27</definedName>
    <definedName name="sheet43_86" localSheetId="43">'4-非流动资产汇总'!$E$29</definedName>
    <definedName name="sheet43_87" localSheetId="43">'4-非流动资产汇总'!$F$29</definedName>
    <definedName name="sheet43_88" localSheetId="69">'4-8工程物资'!$G$27</definedName>
    <definedName name="sheet43_89" localSheetId="69">'4-8工程物资'!$K$27</definedName>
    <definedName name="sheet43_9" localSheetId="43">'4-非流动资产汇总'!$E$8</definedName>
    <definedName name="sheet43_90" localSheetId="43">'4-非流动资产汇总'!$E$30</definedName>
    <definedName name="sheet43_91" localSheetId="43">'4-非流动资产汇总'!$F$30</definedName>
    <definedName name="sheet43_92" localSheetId="70">'4-9固定资产清理'!$G$27</definedName>
    <definedName name="sheet43_93" localSheetId="70">'4-9固定资产清理'!$H$27</definedName>
    <definedName name="sheet43_94" localSheetId="43">'4-非流动资产汇总'!$E$31</definedName>
    <definedName name="sheet43_95" localSheetId="43">'4-非流动资产汇总'!$F$31</definedName>
    <definedName name="sheet43_96" localSheetId="71">'4-10生产性生物资产'!$H$27</definedName>
    <definedName name="sheet43_97" localSheetId="71">'4-10生产性生物资产'!$L$27</definedName>
    <definedName name="sheet43_98" localSheetId="43">'4-非流动资产汇总'!$E$32</definedName>
    <definedName name="sheet43_99" localSheetId="43">'4-非流动资产汇总'!$F$32</definedName>
    <definedName name="sheet44_1" localSheetId="44">'4-1可供出售金融资产汇总'!$A$3</definedName>
    <definedName name="sheet44_10" localSheetId="44">'4-1可供出售金融资产汇总'!$C$8</definedName>
    <definedName name="sheet44_11" localSheetId="46">'4-1-2可出售-债券'!$K$27</definedName>
    <definedName name="sheet44_12" localSheetId="44">'4-1可供出售金融资产汇总'!$D$8</definedName>
    <definedName name="sheet44_13" localSheetId="44">'4-1可供出售金融资产汇总'!$E$8</definedName>
    <definedName name="sheet44_14" localSheetId="44">'4-1可供出售金融资产汇总'!$F$8</definedName>
    <definedName name="sheet44_15" localSheetId="47">'4-1-3可出售-其他'!$I$27</definedName>
    <definedName name="sheet44_16" localSheetId="44">'4-1可供出售金融资产汇总'!$C$9</definedName>
    <definedName name="sheet44_17" localSheetId="47">'4-1-3可出售-其他'!$K$27</definedName>
    <definedName name="sheet44_18" localSheetId="44">'4-1可供出售金融资产汇总'!$D$9</definedName>
    <definedName name="sheet44_19" localSheetId="44">'4-1可供出售金融资产汇总'!$E$9</definedName>
    <definedName name="sheet44_2" localSheetId="44">'4-1可供出售金融资产汇总'!$A$5</definedName>
    <definedName name="sheet44_20" localSheetId="44">'4-1可供出售金融资产汇总'!$F$9</definedName>
    <definedName name="sheet44_21" localSheetId="44">'4-1可供出售金融资产汇总'!$C$26</definedName>
    <definedName name="sheet44_22" localSheetId="44">'4-1可供出售金融资产汇总'!$D$26</definedName>
    <definedName name="sheet44_23" localSheetId="44">'4-1可供出售金融资产汇总'!$E$27</definedName>
    <definedName name="sheet44_24" localSheetId="44">'4-1可供出售金融资产汇总'!$F$27</definedName>
    <definedName name="sheet44_25" localSheetId="4">基本信息输入表!$Q$43</definedName>
    <definedName name="sheet44_26" localSheetId="44">'4-1可供出售金融资产汇总'!$D$28</definedName>
    <definedName name="sheet44_3" localSheetId="45">'4-1-1可出售-股票'!$I$27</definedName>
    <definedName name="sheet44_4" localSheetId="44">'4-1可供出售金融资产汇总'!$C$7</definedName>
    <definedName name="sheet44_5" localSheetId="45">'4-1-1可出售-股票'!$K$27</definedName>
    <definedName name="sheet44_6" localSheetId="44">'4-1可供出售金融资产汇总'!$D$7</definedName>
    <definedName name="sheet44_7" localSheetId="44">'4-1可供出售金融资产汇总'!$E$7</definedName>
    <definedName name="sheet44_8" localSheetId="44">'4-1可供出售金融资产汇总'!$F$7</definedName>
    <definedName name="sheet44_9" localSheetId="46">'4-1-2可出售-债券'!$I$27</definedName>
    <definedName name="sheet45_1" localSheetId="45">'4-1-1可出售-股票'!$A$3</definedName>
    <definedName name="sheet45_10" localSheetId="45">'4-1-1可出售-股票'!$K$24</definedName>
    <definedName name="sheet45_1000" localSheetId="45">'4-1-1可出售-股票'!$L$27</definedName>
    <definedName name="sheet45_11" localSheetId="45">'4-1-1可出售-股票'!$K$25</definedName>
    <definedName name="sheet45_12" localSheetId="45">'4-1-1可出售-股票'!$I$26</definedName>
    <definedName name="sheet45_13" localSheetId="4">基本信息输入表!$M$44</definedName>
    <definedName name="sheet45_14" localSheetId="45">'4-1-1可出售-股票'!$A$28</definedName>
    <definedName name="sheet45_15" localSheetId="4">基本信息输入表!$Q$44</definedName>
    <definedName name="sheet45_16" localSheetId="45">'4-1-1可出售-股票'!$K$28</definedName>
    <definedName name="sheet45_17" localSheetId="4">基本信息输入表!$O$44</definedName>
    <definedName name="sheet45_18" localSheetId="45">'4-1-1可出售-股票'!$A$29</definedName>
    <definedName name="sheet45_2" localSheetId="45">'4-1-1可出售-股票'!$A$5</definedName>
    <definedName name="sheet45_4" localSheetId="45">'4-1-1可出售-股票'!$I$24</definedName>
    <definedName name="sheet45_5" localSheetId="45">'4-1-1可出售-股票'!$I$25</definedName>
    <definedName name="sheet45_7" localSheetId="45">'4-1-1可出售-股票'!$J$24</definedName>
    <definedName name="sheet45_8" localSheetId="45">'4-1-1可出售-股票'!$J$25</definedName>
    <definedName name="sheet46_1" localSheetId="46">'4-1-2可出售-债券'!$A$3</definedName>
    <definedName name="sheet46_10" localSheetId="46">'4-1-2可出售-债券'!$K$24</definedName>
    <definedName name="sheet46_1000" localSheetId="46">'4-1-2可出售-债券'!$L$27</definedName>
    <definedName name="sheet46_11" localSheetId="46">'4-1-2可出售-债券'!$K$25</definedName>
    <definedName name="sheet46_12" localSheetId="46">'4-1-2可出售-债券'!$I$26</definedName>
    <definedName name="sheet46_13" localSheetId="4">基本信息输入表!$M$45</definedName>
    <definedName name="sheet46_14" localSheetId="46">'4-1-2可出售-债券'!$A$28</definedName>
    <definedName name="sheet46_15" localSheetId="4">基本信息输入表!$Q$45</definedName>
    <definedName name="sheet46_16" localSheetId="46">'4-1-2可出售-债券'!$K$28</definedName>
    <definedName name="sheet46_17" localSheetId="4">基本信息输入表!$O$45</definedName>
    <definedName name="sheet46_18" localSheetId="46">'4-1-2可出售-债券'!$A$29</definedName>
    <definedName name="sheet46_2" localSheetId="46">'4-1-2可出售-债券'!$A$5</definedName>
    <definedName name="sheet46_4" localSheetId="46">'4-1-2可出售-债券'!$I$24</definedName>
    <definedName name="sheet46_5" localSheetId="46">'4-1-2可出售-债券'!$I$25</definedName>
    <definedName name="sheet46_7" localSheetId="46">'4-1-2可出售-债券'!$J$24</definedName>
    <definedName name="sheet46_8" localSheetId="46">'4-1-2可出售-债券'!$J$25</definedName>
    <definedName name="sheet47_1" localSheetId="47">'4-1-3可出售-其他'!$A$3</definedName>
    <definedName name="sheet47_10" localSheetId="47">'4-1-3可出售-其他'!$K$24</definedName>
    <definedName name="sheet47_1000" localSheetId="47">'4-1-3可出售-其他'!$L$27</definedName>
    <definedName name="sheet47_11" localSheetId="47">'4-1-3可出售-其他'!$K$25</definedName>
    <definedName name="sheet47_12" localSheetId="47">'4-1-3可出售-其他'!$I$26</definedName>
    <definedName name="sheet47_13" localSheetId="4">基本信息输入表!$M$46</definedName>
    <definedName name="sheet47_14" localSheetId="47">'4-1-3可出售-其他'!$A$28</definedName>
    <definedName name="sheet47_15" localSheetId="4">基本信息输入表!$Q$46</definedName>
    <definedName name="sheet47_16" localSheetId="47">'4-1-3可出售-其他'!$K$28</definedName>
    <definedName name="sheet47_17" localSheetId="4">基本信息输入表!$O$46</definedName>
    <definedName name="sheet47_18" localSheetId="47">'4-1-3可出售-其他'!$A$29</definedName>
    <definedName name="sheet47_2" localSheetId="47">'4-1-3可出售-其他'!$A$5</definedName>
    <definedName name="sheet47_4" localSheetId="47">'4-1-3可出售-其他'!$I$24</definedName>
    <definedName name="sheet47_5" localSheetId="47">'4-1-3可出售-其他'!$I$25</definedName>
    <definedName name="sheet47_7" localSheetId="47">'4-1-3可出售-其他'!$J$24</definedName>
    <definedName name="sheet47_8" localSheetId="47">'4-1-3可出售-其他'!$J$25</definedName>
    <definedName name="sheet48_1" localSheetId="48">'4-2持有到期投资'!$A$3</definedName>
    <definedName name="sheet48_10" localSheetId="4">基本信息输入表!$M$47</definedName>
    <definedName name="sheet48_1000" localSheetId="48">'4-2持有到期投资'!$K$27</definedName>
    <definedName name="sheet48_11" localSheetId="48">'4-2持有到期投资'!$A$28</definedName>
    <definedName name="sheet48_12" localSheetId="4">基本信息输入表!$Q$47</definedName>
    <definedName name="sheet48_13" localSheetId="48">'4-2持有到期投资'!$J$28</definedName>
    <definedName name="sheet48_14" localSheetId="4">基本信息输入表!$O$47</definedName>
    <definedName name="sheet48_15" localSheetId="48">'4-2持有到期投资'!$A$29</definedName>
    <definedName name="sheet48_2" localSheetId="48">'4-2持有到期投资'!$A$5</definedName>
    <definedName name="sheet48_4" localSheetId="48">'4-2持有到期投资'!$H$24</definedName>
    <definedName name="sheet48_6" localSheetId="48">'4-2持有到期投资'!$I$24</definedName>
    <definedName name="sheet48_7" localSheetId="48">'4-2持有到期投资'!$I$25</definedName>
    <definedName name="sheet48_9" localSheetId="48">'4-2持有到期投资'!$J$24</definedName>
    <definedName name="sheet49_1" localSheetId="49">'4-3长期应收'!$A$3</definedName>
    <definedName name="sheet49_10" localSheetId="49">'4-3长期应收'!$G$24</definedName>
    <definedName name="sheet49_1000" localSheetId="49">'4-3长期应收'!$H$27</definedName>
    <definedName name="sheet49_1001">'4-3长期应收'!$F$27</definedName>
    <definedName name="sheet49_11" localSheetId="49">'4-3长期应收'!$G$25</definedName>
    <definedName name="sheet49_12" localSheetId="49">'4-3长期应收'!$E$26</definedName>
    <definedName name="sheet49_13" localSheetId="4">基本信息输入表!$M$48</definedName>
    <definedName name="sheet49_14" localSheetId="49">'4-3长期应收'!$A$28</definedName>
    <definedName name="sheet49_15" localSheetId="4">基本信息输入表!$Q$48</definedName>
    <definedName name="sheet49_16" localSheetId="49">'4-3长期应收'!$G$28</definedName>
    <definedName name="sheet49_17" localSheetId="4">基本信息输入表!$O$48</definedName>
    <definedName name="sheet49_18" localSheetId="49">'4-3长期应收'!$A$29</definedName>
    <definedName name="sheet49_2" localSheetId="49">'4-3长期应收'!$A$5</definedName>
    <definedName name="sheet49_4" localSheetId="49">'4-3长期应收'!$E$24</definedName>
    <definedName name="sheet49_5" localSheetId="49">'4-3长期应收'!$E$25</definedName>
    <definedName name="sheet49_7" localSheetId="49">'4-3长期应收'!$F$24</definedName>
    <definedName name="sheet49_8" localSheetId="49">'4-3长期应收'!$F$25</definedName>
    <definedName name="sheet5_1" localSheetId="5">企业基本情况表!$A$2</definedName>
    <definedName name="sheet50_1" localSheetId="50">'4-4股权投资'!$A$3</definedName>
    <definedName name="sheet50_10" localSheetId="4">基本信息输入表!$Q$49</definedName>
    <definedName name="sheet50_1000" localSheetId="50">'4-4股权投资'!$L$27</definedName>
    <definedName name="sheet50_11" localSheetId="50">'4-4股权投资'!$K$28</definedName>
    <definedName name="sheet50_12" localSheetId="4">基本信息输入表!$O$49</definedName>
    <definedName name="sheet50_13" localSheetId="50">'4-4股权投资'!$A$29</definedName>
    <definedName name="sheet50_2" localSheetId="50">'4-4股权投资'!$A$5</definedName>
    <definedName name="sheet50_5" localSheetId="50">'4-4股权投资'!$J$24</definedName>
    <definedName name="sheet50_6" localSheetId="50">'4-4股权投资'!$J$25</definedName>
    <definedName name="sheet50_8" localSheetId="4">基本信息输入表!$M$49</definedName>
    <definedName name="sheet50_9" localSheetId="50">'4-4股权投资'!$A$28</definedName>
    <definedName name="sheet51_1" localSheetId="51">'4-5投资性房地产汇总'!$A$3</definedName>
    <definedName name="sheet51_10" localSheetId="51">'4-5投资性房地产汇总'!$G$7</definedName>
    <definedName name="sheet51_11" localSheetId="53">'4-5-2投资性房地产（公允计量）'!$S$27</definedName>
    <definedName name="sheet51_12" localSheetId="51">'4-5投资性房地产汇总'!$C$8</definedName>
    <definedName name="sheet51_13" localSheetId="53">'4-5-2投资性房地产（公允计量）'!$T$27</definedName>
    <definedName name="sheet51_14" localSheetId="51">'4-5投资性房地产汇总'!$E$8</definedName>
    <definedName name="sheet51_15" localSheetId="51">'4-5投资性房地产汇总'!$F$8</definedName>
    <definedName name="sheet51_16" localSheetId="51">'4-5投资性房地产汇总'!$G$8</definedName>
    <definedName name="sheet51_17" localSheetId="54">'4-5-3投资性地产（成本计量）'!$N$31</definedName>
    <definedName name="sheet51_18" localSheetId="51">'4-5投资性房地产汇总'!$C$9</definedName>
    <definedName name="sheet51_19" localSheetId="54">'4-5-3投资性地产（成本计量）'!$O$31</definedName>
    <definedName name="sheet51_2" localSheetId="51">'4-5投资性房地产汇总'!$A$5</definedName>
    <definedName name="sheet51_20" localSheetId="51">'4-5投资性房地产汇总'!$D$9</definedName>
    <definedName name="sheet51_21" localSheetId="54">'4-5-3投资性地产（成本计量）'!$P$31</definedName>
    <definedName name="sheet51_22" localSheetId="51">'4-5投资性房地产汇总'!$E$9</definedName>
    <definedName name="sheet51_23" localSheetId="51">'4-5投资性房地产汇总'!$F$9</definedName>
    <definedName name="sheet51_24" localSheetId="51">'4-5投资性房地产汇总'!$G$9</definedName>
    <definedName name="sheet51_25" localSheetId="55">'4-5-4投资性地产（公允计量）'!$N$27</definedName>
    <definedName name="sheet51_26" localSheetId="51">'4-5投资性房地产汇总'!$C$10</definedName>
    <definedName name="sheet51_27" localSheetId="55">'4-5-4投资性地产（公允计量）'!$O$27</definedName>
    <definedName name="sheet51_28" localSheetId="51">'4-5投资性房地产汇总'!$E$10</definedName>
    <definedName name="sheet51_29" localSheetId="51">'4-5投资性房地产汇总'!$F$10</definedName>
    <definedName name="sheet51_3" localSheetId="52">'4-5-1投资性房地产（成本计量）'!$S$25</definedName>
    <definedName name="sheet51_30" localSheetId="51">'4-5投资性房地产汇总'!$G$10</definedName>
    <definedName name="sheet51_31" localSheetId="51">'4-5投资性房地产汇总'!$C$24</definedName>
    <definedName name="sheet51_32" localSheetId="51">'4-5投资性房地产汇总'!$D$24</definedName>
    <definedName name="sheet51_33" localSheetId="51">'4-5投资性房地产汇总'!$D$25</definedName>
    <definedName name="sheet51_34" localSheetId="51">'4-5投资性房地产汇总'!$E$24</definedName>
    <definedName name="sheet51_35" localSheetId="51">'4-5投资性房地产汇总'!$E$25</definedName>
    <definedName name="sheet51_36" localSheetId="51">'4-5投资性房地产汇总'!$F$25</definedName>
    <definedName name="sheet51_37" localSheetId="51">'4-5投资性房地产汇总'!$G$25</definedName>
    <definedName name="sheet51_38" localSheetId="51">'4-5投资性房地产汇总'!$E$26</definedName>
    <definedName name="sheet51_39" localSheetId="51">'4-5投资性房地产汇总'!$F$27</definedName>
    <definedName name="sheet51_4" localSheetId="51">'4-5投资性房地产汇总'!$C$7</definedName>
    <definedName name="sheet51_40" localSheetId="51">'4-5投资性房地产汇总'!$G$27</definedName>
    <definedName name="sheet51_41" localSheetId="4">基本信息输入表!$Q$50</definedName>
    <definedName name="sheet51_42" localSheetId="51">'4-5投资性房地产汇总'!$E$28</definedName>
    <definedName name="sheet51_5" localSheetId="52">'4-5-1投资性房地产（成本计量）'!$T$25</definedName>
    <definedName name="sheet51_6" localSheetId="51">'4-5投资性房地产汇总'!$D$7</definedName>
    <definedName name="sheet51_7" localSheetId="52">'4-5-1投资性房地产（成本计量）'!$W$25</definedName>
    <definedName name="sheet51_8" localSheetId="51">'4-5投资性房地产汇总'!$E$7</definedName>
    <definedName name="sheet51_9" localSheetId="51">'4-5投资性房地产汇总'!$F$7</definedName>
    <definedName name="sheet52_1" localSheetId="52">'4-5-1投资性房地产（成本计量）'!$S$27</definedName>
    <definedName name="sheet52_1000" localSheetId="52">'4-5-1投资性房地产（成本计量）'!$Y$27</definedName>
    <definedName name="sheet52_11" localSheetId="52">'4-5-1投资性房地产（成本计量）'!$R$24</definedName>
    <definedName name="sheet52_12" localSheetId="52">'4-5-1投资性房地产（成本计量）'!$R$25</definedName>
    <definedName name="sheet52_14" localSheetId="52">'4-5-1投资性房地产（成本计量）'!$S$24</definedName>
    <definedName name="sheet52_16" localSheetId="52">'4-5-1投资性房地产（成本计量）'!$T$24</definedName>
    <definedName name="sheet52_17" localSheetId="52">'4-5-1投资性房地产（成本计量）'!$U$25</definedName>
    <definedName name="sheet52_18" localSheetId="52">'4-5-1投资性房地产（成本计量）'!$S$26</definedName>
    <definedName name="sheet52_19" localSheetId="52">'4-5-1投资性房地产（成本计量）'!$R$26</definedName>
    <definedName name="sheet52_2" localSheetId="52">'4-5-1投资性房地产（成本计量）'!$A$3</definedName>
    <definedName name="sheet52_20" localSheetId="52">'4-5-1投资性房地产（成本计量）'!$R$27</definedName>
    <definedName name="sheet52_21" localSheetId="52">'4-5-1投资性房地产（成本计量）'!$U$27</definedName>
    <definedName name="sheet52_22" localSheetId="52">'4-5-1投资性房地产（成本计量）'!$W$27</definedName>
    <definedName name="sheet52_23" localSheetId="4">基本信息输入表!$M$51</definedName>
    <definedName name="sheet52_24" localSheetId="52">'4-5-1投资性房地产（成本计量）'!$A$28</definedName>
    <definedName name="sheet52_25" localSheetId="4">基本信息输入表!$Q$51</definedName>
    <definedName name="sheet52_26" localSheetId="52">'4-5-1投资性房地产（成本计量）'!$W$28</definedName>
    <definedName name="sheet52_27" localSheetId="4">基本信息输入表!$O$51</definedName>
    <definedName name="sheet52_28" localSheetId="52">'4-5-1投资性房地产（成本计量）'!$A$29</definedName>
    <definedName name="sheet52_3" localSheetId="52">'4-5-1投资性房地产（成本计量）'!$A$5</definedName>
    <definedName name="sheet52_7" localSheetId="52">'4-5-1投资性房地产（成本计量）'!$V$24</definedName>
    <definedName name="sheet52_8" localSheetId="52">'4-5-1投资性房地产（成本计量）'!$U$24</definedName>
    <definedName name="sheet52_9" localSheetId="52">'4-5-1投资性房地产（成本计量）'!$W$24</definedName>
    <definedName name="sheet53_1" localSheetId="53">'4-5-2投资性房地产（公允计量）'!$A$3</definedName>
    <definedName name="sheet53_10" localSheetId="53">'4-5-2投资性房地产（公允计量）'!$T$28</definedName>
    <definedName name="sheet53_1000" localSheetId="53">'4-5-2投资性房地产（公允计量）'!$U$27</definedName>
    <definedName name="sheet53_11" localSheetId="4">基本信息输入表!$O$52</definedName>
    <definedName name="sheet53_12" localSheetId="53">'4-5-2投资性房地产（公允计量）'!$A$29</definedName>
    <definedName name="sheet53_2" localSheetId="53">'4-5-2投资性房地产（公允计量）'!$A$5</definedName>
    <definedName name="sheet53_4" localSheetId="53">'4-5-2投资性房地产（公允计量）'!$S$26</definedName>
    <definedName name="sheet53_6" localSheetId="53">'4-5-2投资性房地产（公允计量）'!$T$26</definedName>
    <definedName name="sheet53_7" localSheetId="4">基本信息输入表!$M$52</definedName>
    <definedName name="sheet53_8" localSheetId="53">'4-5-2投资性房地产（公允计量）'!$A$28</definedName>
    <definedName name="sheet53_9" localSheetId="4">基本信息输入表!$Q$52</definedName>
    <definedName name="sheet54_1" localSheetId="54">'4-5-3投资性地产（成本计量）'!$N$33</definedName>
    <definedName name="sheet54_10" localSheetId="54">'4-5-3投资性地产（成本计量）'!$N$32</definedName>
    <definedName name="sheet54_1000" localSheetId="54">'4-5-3投资性地产（成本计量）'!$Q$33</definedName>
    <definedName name="sheet54_11" localSheetId="54">'4-5-3投资性地产（成本计量）'!$P$33</definedName>
    <definedName name="sheet54_12" localSheetId="4">基本信息输入表!$M$53</definedName>
    <definedName name="sheet54_13" localSheetId="54">'4-5-3投资性地产（成本计量）'!$A$34</definedName>
    <definedName name="sheet54_14" localSheetId="4">基本信息输入表!$Q$53</definedName>
    <definedName name="sheet54_15" localSheetId="54">'4-5-3投资性地产（成本计量）'!$P$34</definedName>
    <definedName name="sheet54_16" localSheetId="4">基本信息输入表!$O$53</definedName>
    <definedName name="sheet54_17" localSheetId="54">'4-5-3投资性地产（成本计量）'!$A$35</definedName>
    <definedName name="sheet54_2" localSheetId="54">'4-5-3投资性地产（成本计量）'!$A$3</definedName>
    <definedName name="sheet54_3" localSheetId="54">'4-5-3投资性地产（成本计量）'!$A$5</definedName>
    <definedName name="sheet54_5" localSheetId="54">'4-5-3投资性地产（成本计量）'!$N$30</definedName>
    <definedName name="sheet54_7" localSheetId="54">'4-5-3投资性地产（成本计量）'!$O$30</definedName>
    <definedName name="sheet54_9" localSheetId="54">'4-5-3投资性地产（成本计量）'!$P$30</definedName>
    <definedName name="sheet55_1" localSheetId="55">'4-5-4投资性地产（公允计量）'!$A$3</definedName>
    <definedName name="sheet55_10" localSheetId="55">'4-5-4投资性地产（公允计量）'!$O$28</definedName>
    <definedName name="sheet55_1000" localSheetId="55">'4-5-4投资性地产（公允计量）'!$J$27</definedName>
    <definedName name="sheet55_1001" localSheetId="55">'4-5-4投资性地产（公允计量）'!$P$27</definedName>
    <definedName name="sheet55_11" localSheetId="4">基本信息输入表!$O$54</definedName>
    <definedName name="sheet55_12" localSheetId="55">'4-5-4投资性地产（公允计量）'!$A$29</definedName>
    <definedName name="sheet55_2" localSheetId="55">'4-5-4投资性地产（公允计量）'!$A$5</definedName>
    <definedName name="sheet55_4" localSheetId="55">'4-5-4投资性地产（公允计量）'!$N$26</definedName>
    <definedName name="sheet55_6" localSheetId="55">'4-5-4投资性地产（公允计量）'!$O$26</definedName>
    <definedName name="sheet55_7" localSheetId="4">基本信息输入表!$M$54</definedName>
    <definedName name="sheet55_8" localSheetId="55">'4-5-4投资性地产（公允计量）'!$A$28</definedName>
    <definedName name="sheet55_9" localSheetId="4">基本信息输入表!$Q$54</definedName>
    <definedName name="sheet56_101" localSheetId="62">'4-6-7电子设备'!$M$200</definedName>
    <definedName name="sheet56_102" localSheetId="62">'4-6-7电子设备'!$N$200</definedName>
    <definedName name="sheet56_103" localSheetId="62">'4-6-7电子设备'!$O$200</definedName>
    <definedName name="sheet56_104" localSheetId="62">'4-6-7电子设备'!$P$200</definedName>
    <definedName name="sheet56_105" localSheetId="62">'4-6-7电子设备'!$R$200</definedName>
    <definedName name="sheet56_110" localSheetId="63">'4-6-8土地'!$O$27</definedName>
    <definedName name="sheet56_111" localSheetId="63">'4-6-8土地'!$P$27</definedName>
    <definedName name="sheet56_117" localSheetId="64">'4-6-9船舶'!$AL$25</definedName>
    <definedName name="sheet56_119" localSheetId="64">'4-6-9船舶'!$AM$25</definedName>
    <definedName name="sheet56_121" localSheetId="64">'4-6-9船舶'!$AN$25</definedName>
    <definedName name="sheet56_123" localSheetId="64">'4-6-9船舶'!$AO$25</definedName>
    <definedName name="sheet56_125" localSheetId="64">'4-6-9船舶'!$AQ$25</definedName>
    <definedName name="sheet56_152" localSheetId="4">基本信息输入表!$Q$55</definedName>
    <definedName name="sheet56_19" localSheetId="56">'4-6-1房屋建筑物'!$U$25</definedName>
    <definedName name="sheet56_20" localSheetId="56">'4-6-1房屋建筑物'!$V$25</definedName>
    <definedName name="sheet56_21" localSheetId="56">'4-6-1房屋建筑物'!$W$25</definedName>
    <definedName name="sheet56_22" localSheetId="56">'4-6-1房屋建筑物'!$X$25</definedName>
    <definedName name="sheet56_23" localSheetId="56">'4-6-1房屋建筑物'!$Z$25</definedName>
    <definedName name="sheet56_28" localSheetId="57">'4-6-2构筑物'!$L$25</definedName>
    <definedName name="sheet56_30" localSheetId="57">'4-6-2构筑物'!$M$25</definedName>
    <definedName name="sheet56_32" localSheetId="57">'4-6-2构筑物'!$N$25</definedName>
    <definedName name="sheet56_34" localSheetId="57">'4-6-2构筑物'!$O$25</definedName>
    <definedName name="sheet56_36" localSheetId="57">'4-6-2构筑物'!$Q$25</definedName>
    <definedName name="sheet56_42" localSheetId="58">'4-6-3管道沟槽'!$M$25</definedName>
    <definedName name="sheet56_44" localSheetId="58">'4-6-3管道沟槽'!$N$25</definedName>
    <definedName name="sheet56_46" localSheetId="58">'4-6-3管道沟槽'!$O$25</definedName>
    <definedName name="sheet56_48" localSheetId="58">'4-6-3管道沟槽'!$P$25</definedName>
    <definedName name="sheet56_50" localSheetId="58">'4-6-3管道沟槽'!$R$25</definedName>
    <definedName name="sheet56_56" localSheetId="59">'4-6-4井巷工程'!$S$27</definedName>
    <definedName name="sheet56_57" localSheetId="59">'4-6-4井巷工程'!$T$27</definedName>
    <definedName name="sheet56_58" localSheetId="59">'4-6-4井巷工程'!$U$25</definedName>
    <definedName name="sheet56_59" localSheetId="59">'4-6-4井巷工程'!$V$27</definedName>
    <definedName name="sheet56_60" localSheetId="59">'4-6-4井巷工程'!$X$27</definedName>
    <definedName name="sheet56_78" localSheetId="60">'4-6-5机器设备'!$Q$25</definedName>
    <definedName name="sheet56_79" localSheetId="60">'4-6-5机器设备'!$R$25</definedName>
    <definedName name="sheet56_80" localSheetId="60">'4-6-5机器设备'!$S$25</definedName>
    <definedName name="sheet56_81" localSheetId="60">'4-6-5机器设备'!$T$25</definedName>
    <definedName name="sheet56_82" localSheetId="60">'4-6-5机器设备'!$V$25</definedName>
    <definedName name="sheet56_87" localSheetId="61">'4-6-6车辆'!$P$25</definedName>
    <definedName name="sheet56_89" localSheetId="61">'4-6-6车辆'!$Q$25</definedName>
    <definedName name="sheet56_91" localSheetId="61">'4-6-6车辆'!$R$25</definedName>
    <definedName name="sheet56_93" localSheetId="61">'4-6-6车辆'!$S$25</definedName>
    <definedName name="sheet56_95" localSheetId="61">'4-6-6车辆'!$U$25</definedName>
    <definedName name="sheet57_1" localSheetId="56">'4-6-1房屋建筑物'!$V$27</definedName>
    <definedName name="sheet57_1000" localSheetId="56">'4-6-1房屋建筑物'!$O$27</definedName>
    <definedName name="sheet57_1001" localSheetId="56">'4-6-1房屋建筑物'!$Q$27</definedName>
    <definedName name="sheet57_1002" localSheetId="56">'4-6-1房屋建筑物'!$AB$27</definedName>
    <definedName name="sheet57_11" localSheetId="56">'4-6-1房屋建筑物'!$U$24</definedName>
    <definedName name="sheet57_13" localSheetId="56">'4-6-1房屋建筑物'!$V$24</definedName>
    <definedName name="sheet57_15" localSheetId="56">'4-6-1房屋建筑物'!$W$24</definedName>
    <definedName name="sheet57_16" localSheetId="56">'4-6-1房屋建筑物'!$V$26</definedName>
    <definedName name="sheet57_17" localSheetId="56">'4-6-1房屋建筑物'!$U$26</definedName>
    <definedName name="sheet57_18" localSheetId="56">'4-6-1房屋建筑物'!$U$27</definedName>
    <definedName name="sheet57_19" localSheetId="56">'4-6-1房屋建筑物'!$X$27</definedName>
    <definedName name="sheet57_2" localSheetId="56">'4-6-1房屋建筑物'!$A$3</definedName>
    <definedName name="sheet57_20" localSheetId="56">'4-6-1房屋建筑物'!$Z$27</definedName>
    <definedName name="sheet57_21" localSheetId="4">基本信息输入表!$M$56</definedName>
    <definedName name="sheet57_22" localSheetId="56">'4-6-1房屋建筑物'!$A$28</definedName>
    <definedName name="sheet57_23" localSheetId="4">基本信息输入表!$Q$56</definedName>
    <definedName name="sheet57_24" localSheetId="56">'4-6-1房屋建筑物'!$Z$28</definedName>
    <definedName name="sheet57_25" localSheetId="4">基本信息输入表!$O$56</definedName>
    <definedName name="sheet57_26" localSheetId="56">'4-6-1房屋建筑物'!$A$29</definedName>
    <definedName name="sheet57_3" localSheetId="56">'4-6-1房屋建筑物'!$A$5</definedName>
    <definedName name="sheet57_7" localSheetId="56">'4-6-1房屋建筑物'!$Y$24</definedName>
    <definedName name="sheet57_8" localSheetId="56">'4-6-1房屋建筑物'!$X$24</definedName>
    <definedName name="sheet57_9" localSheetId="56">'4-6-1房屋建筑物'!$Z$24</definedName>
    <definedName name="sheet58_1" localSheetId="57">'4-6-2构筑物'!$M$27</definedName>
    <definedName name="sheet58_1000" localSheetId="57">'4-6-2构筑物'!$H$27</definedName>
    <definedName name="sheet58_1001" localSheetId="57">'4-6-2构筑物'!$S$27</definedName>
    <definedName name="sheet58_11" localSheetId="57">'4-6-2构筑物'!$L$24</definedName>
    <definedName name="sheet58_13" localSheetId="57">'4-6-2构筑物'!$M$24</definedName>
    <definedName name="sheet58_15" localSheetId="57">'4-6-2构筑物'!$N$24</definedName>
    <definedName name="sheet58_16" localSheetId="57">'4-6-2构筑物'!$M$26</definedName>
    <definedName name="sheet58_17" localSheetId="57">'4-6-2构筑物'!$L$26</definedName>
    <definedName name="sheet58_18" localSheetId="57">'4-6-2构筑物'!$L$27</definedName>
    <definedName name="sheet58_19" localSheetId="57">'4-6-2构筑物'!$O$27</definedName>
    <definedName name="sheet58_2" localSheetId="57">'4-6-2构筑物'!$A$3</definedName>
    <definedName name="sheet58_20" localSheetId="57">'4-6-2构筑物'!$Q$27</definedName>
    <definedName name="sheet58_21" localSheetId="4">基本信息输入表!$M$57</definedName>
    <definedName name="sheet58_22" localSheetId="57">'4-6-2构筑物'!$A$28</definedName>
    <definedName name="sheet58_23" localSheetId="4">基本信息输入表!$Q$57</definedName>
    <definedName name="sheet58_24" localSheetId="57">'4-6-2构筑物'!$Q$28</definedName>
    <definedName name="sheet58_25" localSheetId="4">基本信息输入表!$O$57</definedName>
    <definedName name="sheet58_26" localSheetId="57">'4-6-2构筑物'!$A$29</definedName>
    <definedName name="sheet58_3" localSheetId="57">'4-6-2构筑物'!$A$5</definedName>
    <definedName name="sheet58_7" localSheetId="57">'4-6-2构筑物'!$P$24</definedName>
    <definedName name="sheet58_8" localSheetId="57">'4-6-2构筑物'!$O$24</definedName>
    <definedName name="sheet58_9" localSheetId="57">'4-6-2构筑物'!$Q$24</definedName>
    <definedName name="sheet59_1" localSheetId="58">'4-6-3管道沟槽'!$N$27</definedName>
    <definedName name="sheet59_1000" localSheetId="58">'4-6-3管道沟槽'!$E$24</definedName>
    <definedName name="sheet59_1001" localSheetId="58">'4-6-3管道沟槽'!$G$27</definedName>
    <definedName name="sheet59_1002" localSheetId="58">'4-6-3管道沟槽'!$S$27</definedName>
    <definedName name="sheet59_11" localSheetId="58">'4-6-3管道沟槽'!$M$24</definedName>
    <definedName name="sheet59_13" localSheetId="58">'4-6-3管道沟槽'!$N$24</definedName>
    <definedName name="sheet59_15" localSheetId="58">'4-6-3管道沟槽'!$O$24</definedName>
    <definedName name="sheet59_16" localSheetId="58">'4-6-3管道沟槽'!$N$26</definedName>
    <definedName name="sheet59_17" localSheetId="58">'4-6-3管道沟槽'!$M$26</definedName>
    <definedName name="sheet59_18" localSheetId="58">'4-6-3管道沟槽'!$M$27</definedName>
    <definedName name="sheet59_19" localSheetId="58">'4-6-3管道沟槽'!$P$27</definedName>
    <definedName name="sheet59_2" localSheetId="58">'4-6-3管道沟槽'!$A$3</definedName>
    <definedName name="sheet59_20" localSheetId="58">'4-6-3管道沟槽'!$R$27</definedName>
    <definedName name="sheet59_21" localSheetId="4">基本信息输入表!$M$58</definedName>
    <definedName name="sheet59_22" localSheetId="58">'4-6-3管道沟槽'!$A$28</definedName>
    <definedName name="sheet59_23" localSheetId="4">基本信息输入表!$Q$58</definedName>
    <definedName name="sheet59_24" localSheetId="58">'4-6-3管道沟槽'!$R$28</definedName>
    <definedName name="sheet59_25" localSheetId="4">基本信息输入表!$O$58</definedName>
    <definedName name="sheet59_26" localSheetId="58">'4-6-3管道沟槽'!$A$29</definedName>
    <definedName name="sheet59_3" localSheetId="58">'4-6-3管道沟槽'!$A$5</definedName>
    <definedName name="sheet59_7" localSheetId="58">'4-6-3管道沟槽'!$Q$24</definedName>
    <definedName name="sheet59_8" localSheetId="58">'4-6-3管道沟槽'!$P$24</definedName>
    <definedName name="sheet59_9" localSheetId="58">'4-6-3管道沟槽'!$R$24</definedName>
    <definedName name="sheet6_1" localSheetId="6">填表说明!$B$185</definedName>
    <definedName name="sheet6_2" localSheetId="6">填表说明!$B$184</definedName>
    <definedName name="sheet60_1" localSheetId="59">'4-6-4井巷工程'!$A$3</definedName>
    <definedName name="sheet60_10" localSheetId="59">'4-6-4井巷工程'!$S$24</definedName>
    <definedName name="sheet60_1000" localSheetId="59">'4-6-4井巷工程'!$I$27</definedName>
    <definedName name="sheet60_1001" localSheetId="59">'4-6-4井巷工程'!$O$27</definedName>
    <definedName name="sheet60_1002" localSheetId="59">'4-6-4井巷工程'!$Y$27</definedName>
    <definedName name="sheet60_11" localSheetId="59">'4-6-4井巷工程'!$S$25</definedName>
    <definedName name="sheet60_13" localSheetId="59">'4-6-4井巷工程'!$T$24</definedName>
    <definedName name="sheet60_14" localSheetId="59">'4-6-4井巷工程'!$T$25</definedName>
    <definedName name="sheet60_16" localSheetId="59">'4-6-4井巷工程'!$U$24</definedName>
    <definedName name="sheet60_17" localSheetId="59">'4-6-4井巷工程'!$V$25</definedName>
    <definedName name="sheet60_18" localSheetId="59">'4-6-4井巷工程'!$X$25</definedName>
    <definedName name="sheet60_19" localSheetId="59">'4-6-4井巷工程'!$T$26</definedName>
    <definedName name="sheet60_2" localSheetId="59">'4-6-4井巷工程'!$A$5</definedName>
    <definedName name="sheet60_20" localSheetId="59">'4-6-4井巷工程'!$S$26</definedName>
    <definedName name="sheet60_21" localSheetId="4">基本信息输入表!$M$59</definedName>
    <definedName name="sheet60_22" localSheetId="59">'4-6-4井巷工程'!$A$28</definedName>
    <definedName name="sheet60_23" localSheetId="4">基本信息输入表!$Q$59</definedName>
    <definedName name="sheet60_24" localSheetId="59">'4-6-4井巷工程'!$X$28</definedName>
    <definedName name="sheet60_25" localSheetId="4">基本信息输入表!$O$59</definedName>
    <definedName name="sheet60_26" localSheetId="59">'4-6-4井巷工程'!$A$29</definedName>
    <definedName name="sheet60_6" localSheetId="59">'4-6-4井巷工程'!$W$24</definedName>
    <definedName name="sheet60_7" localSheetId="59">'4-6-4井巷工程'!$V$24</definedName>
    <definedName name="sheet60_8" localSheetId="59">'4-6-4井巷工程'!$X$24</definedName>
    <definedName name="sheet61_1" localSheetId="60">'4-6-5机器设备'!$R$27</definedName>
    <definedName name="sheet61_1000" localSheetId="60">'4-6-5机器设备'!$H$27</definedName>
    <definedName name="sheet61_1001" localSheetId="60">'4-6-5机器设备'!$J$27</definedName>
    <definedName name="sheet61_1002" localSheetId="60">'4-6-5机器设备'!$O$27</definedName>
    <definedName name="sheet61_1003" localSheetId="60">'4-6-5机器设备'!$W$27</definedName>
    <definedName name="sheet61_11" localSheetId="60">'4-6-5机器设备'!$Q$24</definedName>
    <definedName name="sheet61_13" localSheetId="60">'4-6-5机器设备'!$R$24</definedName>
    <definedName name="sheet61_15" localSheetId="60">'4-6-5机器设备'!$S$24</definedName>
    <definedName name="sheet61_16" localSheetId="60">'4-6-5机器设备'!$R$26</definedName>
    <definedName name="sheet61_17" localSheetId="60">'4-6-5机器设备'!$Q$26</definedName>
    <definedName name="sheet61_18" localSheetId="60">'4-6-5机器设备'!$Q$27</definedName>
    <definedName name="sheet61_19" localSheetId="60">'4-6-5机器设备'!$T$27</definedName>
    <definedName name="sheet61_2" localSheetId="60">'4-6-5机器设备'!$A$3</definedName>
    <definedName name="sheet61_20" localSheetId="60">'4-6-5机器设备'!$V$27</definedName>
    <definedName name="sheet61_21" localSheetId="4">基本信息输入表!$M$60</definedName>
    <definedName name="sheet61_22" localSheetId="60">'4-6-5机器设备'!$A$28</definedName>
    <definedName name="sheet61_23" localSheetId="4">基本信息输入表!$Q$60</definedName>
    <definedName name="sheet61_24" localSheetId="60">'4-6-5机器设备'!$V$28</definedName>
    <definedName name="sheet61_25" localSheetId="4">基本信息输入表!$O$60</definedName>
    <definedName name="sheet61_26" localSheetId="60">'4-6-5机器设备'!$A$29</definedName>
    <definedName name="sheet61_3" localSheetId="60">'4-6-5机器设备'!$A$5</definedName>
    <definedName name="sheet61_7" localSheetId="60">'4-6-5机器设备'!$U$24</definedName>
    <definedName name="sheet61_8" localSheetId="60">'4-6-5机器设备'!$T$24</definedName>
    <definedName name="sheet61_9" localSheetId="60">'4-6-5机器设备'!$V$24</definedName>
    <definedName name="sheet62_1" localSheetId="61">'4-6-6车辆'!$Q$27</definedName>
    <definedName name="sheet62_1000" localSheetId="61">'4-6-6车辆'!$I$27</definedName>
    <definedName name="sheet62_1001" localSheetId="61">'4-6-6车辆'!$N$27</definedName>
    <definedName name="sheet62_1002" localSheetId="61">'4-6-6车辆'!$V$27</definedName>
    <definedName name="sheet62_11" localSheetId="61">'4-6-6车辆'!$P$24</definedName>
    <definedName name="sheet62_13" localSheetId="61">'4-6-6车辆'!$Q$24</definedName>
    <definedName name="sheet62_15" localSheetId="61">'4-6-6车辆'!$R$24</definedName>
    <definedName name="sheet62_16" localSheetId="61">'4-6-6车辆'!$Q$26</definedName>
    <definedName name="sheet62_17" localSheetId="61">'4-6-6车辆'!$P$26</definedName>
    <definedName name="sheet62_18" localSheetId="61">'4-6-6车辆'!$P$27</definedName>
    <definedName name="sheet62_19" localSheetId="61">'4-6-6车辆'!$S$27</definedName>
    <definedName name="sheet62_2" localSheetId="61">'4-6-6车辆'!$A$3</definedName>
    <definedName name="sheet62_20" localSheetId="61">'4-6-6车辆'!$U$27</definedName>
    <definedName name="sheet62_21" localSheetId="4">基本信息输入表!$M$61</definedName>
    <definedName name="sheet62_22" localSheetId="61">'4-6-6车辆'!$A$28</definedName>
    <definedName name="sheet62_23" localSheetId="4">基本信息输入表!$Q$61</definedName>
    <definedName name="sheet62_24" localSheetId="61">'4-6-6车辆'!$U$28</definedName>
    <definedName name="sheet62_25" localSheetId="4">基本信息输入表!$O$61</definedName>
    <definedName name="sheet62_26" localSheetId="61">'4-6-6车辆'!$A$29</definedName>
    <definedName name="sheet62_3" localSheetId="61">'4-6-6车辆'!$A$5</definedName>
    <definedName name="sheet62_7" localSheetId="61">'4-6-6车辆'!$T$24</definedName>
    <definedName name="sheet62_8" localSheetId="61">'4-6-6车辆'!$S$24</definedName>
    <definedName name="sheet62_9" localSheetId="61">'4-6-6车辆'!$U$24</definedName>
    <definedName name="sheet63_1" localSheetId="62">'4-6-7电子设备'!$N$202</definedName>
    <definedName name="sheet63_1000" localSheetId="62">'4-6-7电子设备'!$G$202</definedName>
    <definedName name="sheet63_1001" localSheetId="62">'4-6-7电子设备'!$K$202</definedName>
    <definedName name="sheet63_1002" localSheetId="62">'4-6-7电子设备'!$S$202</definedName>
    <definedName name="sheet63_11" localSheetId="62">'4-6-7电子设备'!#REF!</definedName>
    <definedName name="sheet63_13" localSheetId="62">'4-6-7电子设备'!#REF!</definedName>
    <definedName name="sheet63_15" localSheetId="62">'4-6-7电子设备'!#REF!</definedName>
    <definedName name="sheet63_16" localSheetId="62">'4-6-7电子设备'!$N$201</definedName>
    <definedName name="sheet63_17" localSheetId="62">'4-6-7电子设备'!$M$201</definedName>
    <definedName name="sheet63_18" localSheetId="62">'4-6-7电子设备'!$M$202</definedName>
    <definedName name="sheet63_19" localSheetId="62">'4-6-7电子设备'!$P$202</definedName>
    <definedName name="sheet63_2" localSheetId="62">'4-6-7电子设备'!$A$3</definedName>
    <definedName name="sheet63_20" localSheetId="62">'4-6-7电子设备'!$R$202</definedName>
    <definedName name="sheet63_21" localSheetId="4">基本信息输入表!$M$62</definedName>
    <definedName name="sheet63_22" localSheetId="62">'4-6-7电子设备'!$A$203</definedName>
    <definedName name="sheet63_23" localSheetId="4">基本信息输入表!$Q$62</definedName>
    <definedName name="sheet63_24" localSheetId="62">'4-6-7电子设备'!$R$203</definedName>
    <definedName name="sheet63_25" localSheetId="4">基本信息输入表!$O$62</definedName>
    <definedName name="sheet63_26" localSheetId="62">'4-6-7电子设备'!$A$204</definedName>
    <definedName name="sheet63_3" localSheetId="62">'4-6-7电子设备'!$A$5</definedName>
    <definedName name="sheet63_7" localSheetId="62">'4-6-7电子设备'!#REF!</definedName>
    <definedName name="sheet63_8" localSheetId="62">'4-6-7电子设备'!#REF!</definedName>
    <definedName name="sheet63_9" localSheetId="62">'4-6-7电子设备'!#REF!</definedName>
    <definedName name="sheet64_1" localSheetId="63">'4-6-8土地'!$A$3</definedName>
    <definedName name="sheet64_10" localSheetId="4">基本信息输入表!$M$63</definedName>
    <definedName name="sheet64_1000" localSheetId="63">'4-6-8土地'!$K$27</definedName>
    <definedName name="sheet64_1001" localSheetId="63">'4-6-8土地'!$Q$27</definedName>
    <definedName name="sheet64_11" localSheetId="63">'4-6-8土地'!$A$28</definedName>
    <definedName name="sheet64_12" localSheetId="4">基本信息输入表!$Q$63</definedName>
    <definedName name="sheet64_13" localSheetId="63">'4-6-8土地'!$P$28</definedName>
    <definedName name="sheet64_14" localSheetId="4">基本信息输入表!$O$64</definedName>
    <definedName name="sheet64_15" localSheetId="63">'4-6-8土地'!$A$29</definedName>
    <definedName name="sheet64_2" localSheetId="63">'4-6-8土地'!$A$5</definedName>
    <definedName name="sheet64_4" localSheetId="63">'4-6-8土地'!$N$26</definedName>
    <definedName name="sheet64_5" localSheetId="63">'4-6-8土地'!$N$27</definedName>
    <definedName name="sheet64_7" localSheetId="63">'4-6-8土地'!$O$26</definedName>
    <definedName name="sheet64_9" localSheetId="63">'4-6-8土地'!$P$26</definedName>
    <definedName name="sheet65_1" localSheetId="64">'4-6-9船舶'!$AM$27</definedName>
    <definedName name="sheet65_1000" localSheetId="64">'4-6-9船舶'!$AR$27</definedName>
    <definedName name="sheet65_11" localSheetId="64">'4-6-9船舶'!$AL$24</definedName>
    <definedName name="sheet65_13" localSheetId="64">'4-6-9船舶'!$AM$24</definedName>
    <definedName name="sheet65_15" localSheetId="64">'4-6-9船舶'!$AN$24</definedName>
    <definedName name="sheet65_16" localSheetId="64">'4-6-9船舶'!$AM$26</definedName>
    <definedName name="sheet65_17" localSheetId="64">'4-6-9船舶'!$AL$26</definedName>
    <definedName name="sheet65_18" localSheetId="64">'4-6-9船舶'!$AL$27</definedName>
    <definedName name="sheet65_19" localSheetId="64">'4-6-9船舶'!$AO$26</definedName>
    <definedName name="sheet65_2" localSheetId="64">'4-6-9船舶'!$A$4</definedName>
    <definedName name="sheet65_20" localSheetId="64">'4-6-9船舶'!$AO$27</definedName>
    <definedName name="sheet65_21" localSheetId="64">'4-6-9船舶'!$AQ$27</definedName>
    <definedName name="sheet65_22" localSheetId="4">基本信息输入表!$M$64</definedName>
    <definedName name="sheet65_23" localSheetId="64">'4-6-9船舶'!$A$28</definedName>
    <definedName name="sheet65_24" localSheetId="4">基本信息输入表!$Q$64</definedName>
    <definedName name="sheet65_25" localSheetId="64">'4-6-9船舶'!$AQ$28</definedName>
    <definedName name="sheet65_26" localSheetId="64">'4-6-9船舶'!$A$29</definedName>
    <definedName name="sheet65_3" localSheetId="64">'4-6-9船舶'!$A$5</definedName>
    <definedName name="sheet65_7" localSheetId="64">'4-6-9船舶'!$AP$24</definedName>
    <definedName name="sheet65_8" localSheetId="64">'4-6-9船舶'!$AO$24</definedName>
    <definedName name="sheet65_9" localSheetId="64">'4-6-9船舶'!$AQ$24</definedName>
    <definedName name="sheet66_1" localSheetId="65">'4-7在建工程汇总'!$A$3</definedName>
    <definedName name="sheet66_10" localSheetId="65">'4-7在建工程汇总'!$C$8</definedName>
    <definedName name="sheet66_11" localSheetId="67">'4-7-2在建（设备）'!$T$25</definedName>
    <definedName name="sheet66_12" localSheetId="65">'4-7在建工程汇总'!$D$8</definedName>
    <definedName name="sheet66_13" localSheetId="65">'4-7在建工程汇总'!$E$8</definedName>
    <definedName name="sheet66_14" localSheetId="65">'4-7在建工程汇总'!$F$8</definedName>
    <definedName name="sheet66_15" localSheetId="68">'4-7-3在建（待摊投资）'!$E$30</definedName>
    <definedName name="sheet66_16" localSheetId="65">'4-7在建工程汇总'!$C$9</definedName>
    <definedName name="sheet66_17" localSheetId="68">'4-7-3在建（待摊投资）'!$F$30</definedName>
    <definedName name="sheet66_18" localSheetId="65">'4-7在建工程汇总'!$D$9</definedName>
    <definedName name="sheet66_19" localSheetId="65">'4-7在建工程汇总'!$E$9</definedName>
    <definedName name="sheet66_2" localSheetId="65">'4-7在建工程汇总'!$A$5</definedName>
    <definedName name="sheet66_20" localSheetId="65">'4-7在建工程汇总'!$F$9</definedName>
    <definedName name="sheet66_21" localSheetId="65">'4-7在建工程汇总'!$C$24</definedName>
    <definedName name="sheet66_22" localSheetId="65">'4-7在建工程汇总'!$C$25</definedName>
    <definedName name="sheet66_23" localSheetId="65">'4-7在建工程汇总'!$D$24</definedName>
    <definedName name="sheet66_24" localSheetId="65">'4-7在建工程汇总'!$D$25</definedName>
    <definedName name="sheet66_25" localSheetId="65">'4-7在建工程汇总'!$E$25</definedName>
    <definedName name="sheet66_26" localSheetId="65">'4-7在建工程汇总'!$F$25</definedName>
    <definedName name="sheet66_27" localSheetId="66">'4-7-1在建（土建）'!$N$26</definedName>
    <definedName name="sheet66_28" localSheetId="67">'4-7-2在建（设备）'!$O$26</definedName>
    <definedName name="sheet66_29" localSheetId="65">'4-7在建工程汇总'!$C$26</definedName>
    <definedName name="sheet66_3" localSheetId="66">'4-7-1在建（土建）'!$N$25</definedName>
    <definedName name="sheet66_30" localSheetId="65">'4-7在建工程汇总'!$E$27</definedName>
    <definedName name="sheet66_31" localSheetId="65">'4-7在建工程汇总'!$F$27</definedName>
    <definedName name="sheet66_32" localSheetId="4">基本信息输入表!$Q$65</definedName>
    <definedName name="sheet66_33" localSheetId="65">'4-7在建工程汇总'!$D$28</definedName>
    <definedName name="sheet66_4" localSheetId="65">'4-7在建工程汇总'!$C$7</definedName>
    <definedName name="sheet66_5" localSheetId="66">'4-7-1在建（土建）'!$P$25</definedName>
    <definedName name="sheet66_6" localSheetId="65">'4-7在建工程汇总'!$D$7</definedName>
    <definedName name="sheet66_7" localSheetId="65">'4-7在建工程汇总'!$E$7</definedName>
    <definedName name="sheet66_8" localSheetId="65">'4-7在建工程汇总'!$F$7</definedName>
    <definedName name="sheet66_9" localSheetId="67">'4-7-2在建（设备）'!$O$25</definedName>
    <definedName name="sheet67_1" localSheetId="66">'4-7-1在建（土建）'!$N$27</definedName>
    <definedName name="sheet67_10" localSheetId="66">'4-7-1在建（土建）'!$P$24</definedName>
    <definedName name="sheet67_1000" localSheetId="66">'4-7-1在建（土建）'!$I$27</definedName>
    <definedName name="sheet67_1001" localSheetId="66">'4-7-1在建（土建）'!$Q$27</definedName>
    <definedName name="sheet67_11" localSheetId="66">'4-7-1在建（土建）'!$P$27</definedName>
    <definedName name="sheet67_12" localSheetId="4">基本信息输入表!$M$66</definedName>
    <definedName name="sheet67_13" localSheetId="66">'4-7-1在建（土建）'!$A$28</definedName>
    <definedName name="sheet67_14" localSheetId="4">基本信息输入表!$Q$66</definedName>
    <definedName name="sheet67_15" localSheetId="66">'4-7-1在建（土建）'!$P$28</definedName>
    <definedName name="sheet67_16" localSheetId="4">基本信息输入表!$O$66</definedName>
    <definedName name="sheet67_17" localSheetId="66">'4-7-1在建（土建）'!$A$29</definedName>
    <definedName name="sheet67_2" localSheetId="66">'4-7-1在建（土建）'!$A$3</definedName>
    <definedName name="sheet67_3" localSheetId="66">'4-7-1在建（土建）'!$A$5</definedName>
    <definedName name="sheet67_5" localSheetId="66">'4-7-1在建（土建）'!$N$24</definedName>
    <definedName name="sheet67_7" localSheetId="66">'4-7-1在建（土建）'!$O$24</definedName>
    <definedName name="sheet67_8" localSheetId="66">'4-7-1在建（土建）'!$O$25</definedName>
    <definedName name="sheet68_1" localSheetId="67">'4-7-2在建（设备）'!$O$27</definedName>
    <definedName name="sheet68_1000" localSheetId="67">'4-7-2在建（设备）'!$E$27</definedName>
    <definedName name="sheet68_1001" localSheetId="67">'4-7-2在建（设备）'!$J$27</definedName>
    <definedName name="sheet68_1002" localSheetId="67">'4-7-2在建（设备）'!$U$27</definedName>
    <definedName name="sheet68_11" localSheetId="67">'4-7-2在建（设备）'!$O$24</definedName>
    <definedName name="sheet68_13" localSheetId="67">'4-7-2在建（设备）'!$P$24</definedName>
    <definedName name="sheet68_14" localSheetId="67">'4-7-2在建（设备）'!$P$25</definedName>
    <definedName name="sheet68_15" localSheetId="67">'4-7-2在建（设备）'!$T$27</definedName>
    <definedName name="sheet68_16" localSheetId="4">基本信息输入表!$M$67</definedName>
    <definedName name="sheet68_17" localSheetId="67">'4-7-2在建（设备）'!$A$28</definedName>
    <definedName name="sheet68_18" localSheetId="4">基本信息输入表!$Q$67</definedName>
    <definedName name="sheet68_19" localSheetId="67">'4-7-2在建（设备）'!$S$28</definedName>
    <definedName name="sheet68_2" localSheetId="67">'4-7-2在建（设备）'!$A$3</definedName>
    <definedName name="sheet68_20" localSheetId="4">基本信息输入表!$O$67</definedName>
    <definedName name="sheet68_21" localSheetId="67">'4-7-2在建（设备）'!$A$29</definedName>
    <definedName name="sheet68_3" localSheetId="67">'4-7-2在建（设备）'!$A$5</definedName>
    <definedName name="sheet68_7" localSheetId="67">'4-7-2在建（设备）'!$Q$24</definedName>
    <definedName name="sheet68_8" localSheetId="67">'4-7-2在建（设备）'!$S$24</definedName>
    <definedName name="sheet68_9" localSheetId="67">'4-7-2在建（设备）'!$T$24</definedName>
    <definedName name="sheet69_1" localSheetId="68">'4-7-3在建（待摊投资）'!$A$3</definedName>
    <definedName name="sheet69_1000" localSheetId="68">'4-7-3在建（待摊投资）'!$G$30</definedName>
    <definedName name="sheet69_2" localSheetId="68">'4-7-3在建（待摊投资）'!$A$5</definedName>
    <definedName name="sheet69_4" localSheetId="68">'4-7-3在建（待摊投资）'!$E$29</definedName>
    <definedName name="sheet69_6" localSheetId="68">'4-7-3在建（待摊投资）'!$F$29</definedName>
    <definedName name="sheet69_7" localSheetId="68">'4-7-3在建（待摊投资）'!$A$31</definedName>
    <definedName name="sheet69_8" localSheetId="68">'4-7-3在建（待摊投资）'!$F$31</definedName>
    <definedName name="sheet69_9" localSheetId="68">'4-7-3在建（待摊投资）'!$A$32</definedName>
    <definedName name="sheet7_1" localSheetId="7">资产负债表!$L$38</definedName>
    <definedName name="sheet7_10" localSheetId="7">资产负债表!$C$7</definedName>
    <definedName name="sheet7_100" localSheetId="7">资产负债表!$L$39</definedName>
    <definedName name="sheet7_11" localSheetId="7">资产负债表!$C$17</definedName>
    <definedName name="sheet7_12" localSheetId="7">资产负债表!$C$18</definedName>
    <definedName name="sheet7_13" localSheetId="7">资产负债表!$D$7</definedName>
    <definedName name="sheet7_14" localSheetId="7">资产负债表!$D$17</definedName>
    <definedName name="sheet7_15" localSheetId="7">资产负债表!$D$18</definedName>
    <definedName name="sheet7_16" localSheetId="7">资产负债表!$E$7</definedName>
    <definedName name="sheet7_17" localSheetId="7">资产负债表!$E$17</definedName>
    <definedName name="sheet7_18" localSheetId="7">资产负债表!$E$18</definedName>
    <definedName name="sheet7_19" localSheetId="7">资产负债表!$F$7</definedName>
    <definedName name="sheet7_2" localSheetId="7">资产负债表!$A$3</definedName>
    <definedName name="sheet7_20" localSheetId="7">资产负债表!$F$17</definedName>
    <definedName name="sheet7_21" localSheetId="7">资产负债表!$F$18</definedName>
    <definedName name="sheet7_22" localSheetId="7">资产负债表!$I$7</definedName>
    <definedName name="sheet7_23" localSheetId="7">资产负债表!$I$18</definedName>
    <definedName name="sheet7_24" localSheetId="7">资产负债表!$I$19</definedName>
    <definedName name="sheet7_25" localSheetId="7">资产负债表!$J$7</definedName>
    <definedName name="sheet7_26" localSheetId="7">资产负债表!$J$18</definedName>
    <definedName name="sheet7_27" localSheetId="7">资产负债表!$J$19</definedName>
    <definedName name="sheet7_28" localSheetId="7">资产负债表!$K$7</definedName>
    <definedName name="sheet7_29" localSheetId="7">资产负债表!$K$18</definedName>
    <definedName name="sheet7_3" localSheetId="7">资产负债表!$A$4</definedName>
    <definedName name="sheet7_30" localSheetId="7">资产负债表!$K$19</definedName>
    <definedName name="sheet7_31" localSheetId="7">资产负债表!$L$7</definedName>
    <definedName name="sheet7_32" localSheetId="7">资产负债表!$L$18</definedName>
    <definedName name="sheet7_33" localSheetId="7">资产负债表!$L$19</definedName>
    <definedName name="sheet7_34" localSheetId="7">资产负债表!$I$21</definedName>
    <definedName name="sheet7_35" localSheetId="7">资产负债表!$I$27</definedName>
    <definedName name="sheet7_36" localSheetId="7">资产负债表!$I$28</definedName>
    <definedName name="sheet7_37" localSheetId="7">资产负债表!$J$21</definedName>
    <definedName name="sheet7_38" localSheetId="7">资产负债表!$J$27</definedName>
    <definedName name="sheet7_39" localSheetId="7">资产负债表!$J$28</definedName>
    <definedName name="sheet7_4" localSheetId="7">资产负债表!$C$5</definedName>
    <definedName name="sheet7_40" localSheetId="7">资产负债表!$K$21</definedName>
    <definedName name="sheet7_41" localSheetId="7">资产负债表!$K$27</definedName>
    <definedName name="sheet7_42" localSheetId="7">资产负债表!$K$28</definedName>
    <definedName name="sheet7_43" localSheetId="7">资产负债表!$L$21</definedName>
    <definedName name="sheet7_44" localSheetId="7">资产负债表!$L$27</definedName>
    <definedName name="sheet7_45" localSheetId="7">资产负债表!$L$28</definedName>
    <definedName name="sheet7_46" localSheetId="7">资产负债表!$I$29</definedName>
    <definedName name="sheet7_47" localSheetId="7">资产负债表!$J$29</definedName>
    <definedName name="sheet7_48" localSheetId="7">资产负债表!$K$29</definedName>
    <definedName name="sheet7_49" localSheetId="7">资产负债表!$L$29</definedName>
    <definedName name="sheet7_5" localSheetId="7">资产负债表!$D$5</definedName>
    <definedName name="sheet7_50" localSheetId="7">资产负债表!$C$20</definedName>
    <definedName name="sheet7_51" localSheetId="7">资产负债表!$C$36</definedName>
    <definedName name="sheet7_52" localSheetId="7">资产负债表!$C$37</definedName>
    <definedName name="sheet7_53" localSheetId="7">资产负债表!$D$20</definedName>
    <definedName name="sheet7_54" localSheetId="7">资产负债表!$D$36</definedName>
    <definedName name="sheet7_55" localSheetId="7">资产负债表!$D$37</definedName>
    <definedName name="sheet7_56" localSheetId="7">资产负债表!$E$20</definedName>
    <definedName name="sheet7_57" localSheetId="7">资产负债表!$E$36</definedName>
    <definedName name="sheet7_58" localSheetId="7">资产负债表!$E$37</definedName>
    <definedName name="sheet7_59" localSheetId="7">资产负债表!$F$20</definedName>
    <definedName name="sheet7_6" localSheetId="7">资产负债表!$E$5</definedName>
    <definedName name="sheet7_60" localSheetId="7">资产负债表!$F$36</definedName>
    <definedName name="sheet7_61" localSheetId="7">资产负债表!$F$37</definedName>
    <definedName name="sheet7_62" localSheetId="7">资产负债表!$I$31</definedName>
    <definedName name="sheet7_63" localSheetId="7">资产负债表!$I$32</definedName>
    <definedName name="sheet7_64" localSheetId="7">资产负债表!$I$33</definedName>
    <definedName name="sheet7_65" localSheetId="7">资产负债表!$I$34</definedName>
    <definedName name="sheet7_66" localSheetId="7">资产负债表!$I$35</definedName>
    <definedName name="sheet7_67" localSheetId="7">资产负债表!$I$36</definedName>
    <definedName name="sheet7_68" localSheetId="7">资产负债表!$I$37</definedName>
    <definedName name="sheet7_69" localSheetId="7">资产负债表!$I$38</definedName>
    <definedName name="sheet7_7" localSheetId="7">资产负债表!$I$5</definedName>
    <definedName name="sheet7_70" localSheetId="7">资产负债表!$J$31</definedName>
    <definedName name="sheet7_71" localSheetId="7">资产负债表!$J$32</definedName>
    <definedName name="sheet7_72" localSheetId="7">资产负债表!$J$33</definedName>
    <definedName name="sheet7_73" localSheetId="7">资产负债表!$J$34</definedName>
    <definedName name="sheet7_74" localSheetId="7">资产负债表!$J$35</definedName>
    <definedName name="sheet7_75" localSheetId="7">资产负债表!$J$36</definedName>
    <definedName name="sheet7_76" localSheetId="7">资产负债表!$J$37</definedName>
    <definedName name="sheet7_77" localSheetId="7">资产负债表!$J$38</definedName>
    <definedName name="sheet7_78" localSheetId="7">资产负债表!$K$31</definedName>
    <definedName name="sheet7_79" localSheetId="7">资产负债表!$K$32</definedName>
    <definedName name="sheet7_8" localSheetId="7">资产负债表!$J$5</definedName>
    <definedName name="sheet7_80" localSheetId="7">资产负债表!$K$33</definedName>
    <definedName name="sheet7_81" localSheetId="7">资产负债表!$K$34</definedName>
    <definedName name="sheet7_82" localSheetId="7">资产负债表!$K$35</definedName>
    <definedName name="sheet7_83" localSheetId="7">资产负债表!$K$36</definedName>
    <definedName name="sheet7_84" localSheetId="7">资产负债表!$K$37</definedName>
    <definedName name="sheet7_85" localSheetId="7">资产负债表!$K$38</definedName>
    <definedName name="sheet7_86" localSheetId="7">资产负债表!$L$31</definedName>
    <definedName name="sheet7_87" localSheetId="7">资产负债表!$L$32</definedName>
    <definedName name="sheet7_88" localSheetId="7">资产负债表!$L$33</definedName>
    <definedName name="sheet7_89" localSheetId="7">资产负债表!$L$34</definedName>
    <definedName name="sheet7_9" localSheetId="7">资产负债表!$K$5</definedName>
    <definedName name="sheet7_90" localSheetId="7">资产负债表!$L$35</definedName>
    <definedName name="sheet7_91" localSheetId="7">资产负债表!$L$36</definedName>
    <definedName name="sheet7_92" localSheetId="7">资产负债表!$L$37</definedName>
    <definedName name="sheet7_93" localSheetId="7">资产负债表!$C$39</definedName>
    <definedName name="sheet7_94" localSheetId="7">资产负债表!$D$39</definedName>
    <definedName name="sheet7_95" localSheetId="7">资产负债表!$E$39</definedName>
    <definedName name="sheet7_96" localSheetId="7">资产负债表!$F$39</definedName>
    <definedName name="sheet7_97" localSheetId="7">资产负债表!$I$39</definedName>
    <definedName name="sheet7_98" localSheetId="7">资产负债表!$J$39</definedName>
    <definedName name="sheet7_99" localSheetId="7">资产负债表!$K$39</definedName>
    <definedName name="sheet70_1" localSheetId="69">'4-8工程物资'!$A$3</definedName>
    <definedName name="sheet70_10" localSheetId="69">'4-8工程物资'!$F$24</definedName>
    <definedName name="sheet70_1000" localSheetId="69">'4-8工程物资'!$L$27</definedName>
    <definedName name="sheet70_11" localSheetId="69">'4-8工程物资'!$G$24</definedName>
    <definedName name="sheet70_12" localSheetId="69">'4-8工程物资'!$I$24</definedName>
    <definedName name="sheet70_13" localSheetId="69">'4-8工程物资'!$J$24</definedName>
    <definedName name="sheet70_14" localSheetId="69">'4-8工程物资'!$K$24</definedName>
    <definedName name="sheet70_15" localSheetId="69">'4-8工程物资'!$E$25</definedName>
    <definedName name="sheet70_16" localSheetId="69">'4-8工程物资'!$G$25</definedName>
    <definedName name="sheet70_18" localSheetId="69">'4-8工程物资'!$H$24</definedName>
    <definedName name="sheet70_19" localSheetId="69">'4-8工程物资'!$H$25</definedName>
    <definedName name="sheet70_2" localSheetId="69">'4-8工程物资'!$A$5</definedName>
    <definedName name="sheet70_20" localSheetId="69">'4-8工程物资'!$K$25</definedName>
    <definedName name="sheet70_21" localSheetId="69">'4-8工程物资'!$G$26</definedName>
    <definedName name="sheet70_22" localSheetId="4">基本信息输入表!$M$68</definedName>
    <definedName name="sheet70_23" localSheetId="69">'4-8工程物资'!$A$28</definedName>
    <definedName name="sheet70_24" localSheetId="4">基本信息输入表!$Q$68</definedName>
    <definedName name="sheet70_25" localSheetId="69">'4-8工程物资'!$K$28</definedName>
    <definedName name="sheet70_26" localSheetId="4">基本信息输入表!$O$68</definedName>
    <definedName name="sheet70_27" localSheetId="69">'4-8工程物资'!$A$29</definedName>
    <definedName name="sheet70_9" localSheetId="69">'4-8工程物资'!$E$24</definedName>
    <definedName name="sheet71_1" localSheetId="70">'4-9固定资产清理'!$A$3</definedName>
    <definedName name="sheet71_10" localSheetId="70">'4-9固定资产清理'!$H$28</definedName>
    <definedName name="sheet71_1000" localSheetId="70">'4-9固定资产清理'!$E$27</definedName>
    <definedName name="sheet71_1001" localSheetId="70">'4-9固定资产清理'!$J$27</definedName>
    <definedName name="sheet71_11" localSheetId="4">基本信息输入表!$O$69</definedName>
    <definedName name="sheet71_12" localSheetId="70">'4-9固定资产清理'!$A$29</definedName>
    <definedName name="sheet71_2" localSheetId="70">'4-9固定资产清理'!$A$5</definedName>
    <definedName name="sheet71_4" localSheetId="70">'4-9固定资产清理'!$G$26</definedName>
    <definedName name="sheet71_6" localSheetId="70">'4-9固定资产清理'!$H$26</definedName>
    <definedName name="sheet71_7" localSheetId="4">基本信息输入表!$M$69</definedName>
    <definedName name="sheet71_8" localSheetId="70">'4-9固定资产清理'!$A$28</definedName>
    <definedName name="sheet71_9" localSheetId="4">基本信息输入表!$Q$69</definedName>
    <definedName name="sheet72_1" localSheetId="71">'4-10生产性生物资产'!$A$3</definedName>
    <definedName name="sheet72_10" localSheetId="71">'4-10生产性生物资产'!$G$24</definedName>
    <definedName name="sheet72_1000" localSheetId="71">'4-10生产性生物资产'!$E$27</definedName>
    <definedName name="sheet72_1001" localSheetId="71">'4-10生产性生物资产'!$M$27</definedName>
    <definedName name="sheet72_11" localSheetId="71">'4-10生产性生物资产'!$G$25</definedName>
    <definedName name="sheet72_13" localSheetId="71">'4-10生产性生物资产'!$H$24</definedName>
    <definedName name="sheet72_14" localSheetId="71">'4-10生产性生物资产'!$H$25</definedName>
    <definedName name="sheet72_16" localSheetId="71">'4-10生产性生物资产'!$I$24</definedName>
    <definedName name="sheet72_17" localSheetId="71">'4-10生产性生物资产'!$I$25</definedName>
    <definedName name="sheet72_18" localSheetId="71">'4-10生产性生物资产'!$J$25</definedName>
    <definedName name="sheet72_19" localSheetId="71">'4-10生产性生物资产'!$L$25</definedName>
    <definedName name="sheet72_2" localSheetId="71">'4-10生产性生物资产'!$A$5</definedName>
    <definedName name="sheet72_20" localSheetId="71">'4-10生产性生物资产'!$H$26</definedName>
    <definedName name="sheet72_21" localSheetId="71">'4-10生产性生物资产'!$G$26</definedName>
    <definedName name="sheet72_22" localSheetId="71">'4-10生产性生物资产'!$G$27</definedName>
    <definedName name="sheet72_23" localSheetId="71">'4-10生产性生物资产'!$J$26</definedName>
    <definedName name="sheet72_24" localSheetId="71">'4-10生产性生物资产'!$J$27</definedName>
    <definedName name="sheet72_25" localSheetId="4">基本信息输入表!$M$70</definedName>
    <definedName name="sheet72_26" localSheetId="71">'4-10生产性生物资产'!$A$28</definedName>
    <definedName name="sheet72_27" localSheetId="4">基本信息输入表!$Q$70</definedName>
    <definedName name="sheet72_28" localSheetId="71">'4-10生产性生物资产'!$L$28</definedName>
    <definedName name="sheet72_29" localSheetId="4">基本信息输入表!$O$70</definedName>
    <definedName name="sheet72_30" localSheetId="71">'4-10生产性生物资产'!$A$29</definedName>
    <definedName name="sheet72_6" localSheetId="71">'4-10生产性生物资产'!$K$24</definedName>
    <definedName name="sheet72_7" localSheetId="71">'4-10生产性生物资产'!$J$24</definedName>
    <definedName name="sheet72_8" localSheetId="71">'4-10生产性生物资产'!$L$24</definedName>
    <definedName name="sheet73_1" localSheetId="72">'4-11油气资产'!$J$27</definedName>
    <definedName name="sheet73_1000" localSheetId="72">'4-11油气资产'!$F$27</definedName>
    <definedName name="sheet73_1001" localSheetId="72">'4-11油气资产'!$O$27</definedName>
    <definedName name="sheet73_11" localSheetId="72">'4-11油气资产'!$I$24</definedName>
    <definedName name="sheet73_12" localSheetId="72">'4-11油气资产'!$I$25</definedName>
    <definedName name="sheet73_14" localSheetId="72">'4-11油气资产'!$J$24</definedName>
    <definedName name="sheet73_16" localSheetId="72">'4-11油气资产'!$K$24</definedName>
    <definedName name="sheet73_17" localSheetId="72">'4-11油气资产'!$K$25</definedName>
    <definedName name="sheet73_18" localSheetId="72">'4-11油气资产'!$L$25</definedName>
    <definedName name="sheet73_19" localSheetId="72">'4-11油气资产'!$F$8</definedName>
    <definedName name="sheet73_2" localSheetId="72">'4-11油气资产'!$A$3</definedName>
    <definedName name="sheet73_20" localSheetId="72">'4-11油气资产'!$F$24</definedName>
    <definedName name="sheet73_21" localSheetId="72">'4-11油气资产'!$F$27</definedName>
    <definedName name="sheet73_22" localSheetId="72">'4-11油气资产'!$I$26</definedName>
    <definedName name="sheet73_23" localSheetId="72">'4-11油气资产'!$I$27</definedName>
    <definedName name="sheet73_24" localSheetId="72">'4-11油气资产'!$L$26</definedName>
    <definedName name="sheet73_25" localSheetId="72">'4-11油气资产'!$L$27</definedName>
    <definedName name="sheet73_26" localSheetId="72">'4-11油气资产'!$N$27</definedName>
    <definedName name="sheet73_27" localSheetId="4">基本信息输入表!$M$71</definedName>
    <definedName name="sheet73_28" localSheetId="72">'4-11油气资产'!$A$28</definedName>
    <definedName name="sheet73_29" localSheetId="4">基本信息输入表!$Q$71</definedName>
    <definedName name="sheet73_3" localSheetId="72">'4-11油气资产'!$A$5</definedName>
    <definedName name="sheet73_30" localSheetId="72">'4-11油气资产'!$N$28</definedName>
    <definedName name="sheet73_31" localSheetId="4">基本信息输入表!$O$71</definedName>
    <definedName name="sheet73_32" localSheetId="72">'4-11油气资产'!$A$29</definedName>
    <definedName name="sheet73_7" localSheetId="72">'4-11油气资产'!$M$24</definedName>
    <definedName name="sheet73_8" localSheetId="72">'4-11油气资产'!$L$24</definedName>
    <definedName name="sheet73_9" localSheetId="72">'4-11油气资产'!$N$24</definedName>
    <definedName name="sheet74_1" localSheetId="73">'4-12无形资产汇总'!$A$3</definedName>
    <definedName name="sheet74_10" localSheetId="73">'4-12无形资产汇总'!$G$7</definedName>
    <definedName name="sheet74_11" localSheetId="75">'4-12-2无形-矿业权'!$L$28</definedName>
    <definedName name="sheet74_12" localSheetId="73">'4-12无形资产汇总'!$C$8</definedName>
    <definedName name="sheet74_13" localSheetId="75">'4-12-2无形-矿业权'!$M$28</definedName>
    <definedName name="sheet74_14" localSheetId="73">'4-12无形资产汇总'!$D$8</definedName>
    <definedName name="sheet74_15" localSheetId="75">'4-12-2无形-矿业权'!$N$30</definedName>
    <definedName name="sheet74_16" localSheetId="73">'4-12无形资产汇总'!$E$8</definedName>
    <definedName name="sheet74_17" localSheetId="73">'4-12无形资产汇总'!$F$8</definedName>
    <definedName name="sheet74_18" localSheetId="73">'4-12无形资产汇总'!$G$8</definedName>
    <definedName name="sheet74_19" localSheetId="76">'4-12-3无形-其他'!$J$25</definedName>
    <definedName name="sheet74_2" localSheetId="73">'4-12无形资产汇总'!$A$5</definedName>
    <definedName name="sheet74_20" localSheetId="73">'4-12无形资产汇总'!$C$9</definedName>
    <definedName name="sheet74_21" localSheetId="76">'4-12-3无形-其他'!$K$25</definedName>
    <definedName name="sheet74_22" localSheetId="73">'4-12无形资产汇总'!$D$9</definedName>
    <definedName name="sheet74_23" localSheetId="76">'4-12-3无形-其他'!$L$27</definedName>
    <definedName name="sheet74_24" localSheetId="73">'4-12无形资产汇总'!$E$9</definedName>
    <definedName name="sheet74_25" localSheetId="73">'4-12无形资产汇总'!$F$9</definedName>
    <definedName name="sheet74_26" localSheetId="73">'4-12无形资产汇总'!$G$9</definedName>
    <definedName name="sheet74_27" localSheetId="73">'4-12无形资产汇总'!$C$23</definedName>
    <definedName name="sheet74_28" localSheetId="73">'4-12无形资产汇总'!$D$23</definedName>
    <definedName name="sheet74_29" localSheetId="73">'4-12无形资产汇总'!$D$24</definedName>
    <definedName name="sheet74_3" localSheetId="74">'4-12-1无形-土地'!$P$30</definedName>
    <definedName name="sheet74_30" localSheetId="73">'4-12无形资产汇总'!$E$23</definedName>
    <definedName name="sheet74_31" localSheetId="73">'4-12无形资产汇总'!$F$23</definedName>
    <definedName name="sheet74_32" localSheetId="73">'4-12无形资产汇总'!$F$24</definedName>
    <definedName name="sheet74_33" localSheetId="73">'4-12无形资产汇总'!$G$24</definedName>
    <definedName name="sheet74_34" localSheetId="73">'4-12无形资产汇总'!$F$27</definedName>
    <definedName name="sheet74_35" localSheetId="73">'4-12无形资产汇总'!$G$27</definedName>
    <definedName name="sheet74_36" localSheetId="4">基本信息输入表!$Q$72</definedName>
    <definedName name="sheet74_37" localSheetId="73">'4-12无形资产汇总'!$E$28</definedName>
    <definedName name="sheet74_4" localSheetId="73">'4-12无形资产汇总'!$C$7</definedName>
    <definedName name="sheet74_5" localSheetId="74">'4-12-1无形-土地'!$Q$30</definedName>
    <definedName name="sheet74_6" localSheetId="73">'4-12无形资产汇总'!$D$7</definedName>
    <definedName name="sheet74_7" localSheetId="74">'4-12-1无形-土地'!$R$32</definedName>
    <definedName name="sheet74_8" localSheetId="73">'4-12无形资产汇总'!$E$7</definedName>
    <definedName name="sheet74_9" localSheetId="73">'4-12无形资产汇总'!$F$7</definedName>
    <definedName name="sheet75_1" localSheetId="74">'4-12-1无形-土地'!$P$32</definedName>
    <definedName name="sheet75_10" localSheetId="74">'4-12-1无形-土地'!$Q$29</definedName>
    <definedName name="sheet75_1000" localSheetId="74">'4-12-1无形-土地'!$L$32</definedName>
    <definedName name="sheet75_1001" localSheetId="74">'4-12-1无形-土地'!$S$32</definedName>
    <definedName name="sheet75_12" localSheetId="74">'4-12-1无形-土地'!$R$29</definedName>
    <definedName name="sheet75_13" localSheetId="74">'4-12-1无形-土地'!$R$30</definedName>
    <definedName name="sheet75_14" localSheetId="74">'4-12-1无形-土地'!$P$31</definedName>
    <definedName name="sheet75_15" localSheetId="4">基本信息输入表!$M$73</definedName>
    <definedName name="sheet75_16" localSheetId="74">'4-12-1无形-土地'!$A$33</definedName>
    <definedName name="sheet75_17" localSheetId="4">基本信息输入表!$Q$73</definedName>
    <definedName name="sheet75_18" localSheetId="74">'4-12-1无形-土地'!$R$33</definedName>
    <definedName name="sheet75_19" localSheetId="4">基本信息输入表!$O$73</definedName>
    <definedName name="sheet75_2" localSheetId="74">'4-12-1无形-土地'!$A$3</definedName>
    <definedName name="sheet75_20" localSheetId="74">'4-12-1无形-土地'!$A$34</definedName>
    <definedName name="sheet75_3" localSheetId="74">'4-12-1无形-土地'!$A$5</definedName>
    <definedName name="sheet75_5" localSheetId="74">'4-12-1无形-土地'!$O$29</definedName>
    <definedName name="sheet75_6" localSheetId="74">'4-12-1无形-土地'!$O$30</definedName>
    <definedName name="sheet75_8" localSheetId="74">'4-12-1无形-土地'!$P$29</definedName>
    <definedName name="sheet76_1" localSheetId="75">'4-12-2无形-矿业权'!$L$30</definedName>
    <definedName name="sheet76_10" localSheetId="75">'4-12-2无形-矿业权'!$M$27</definedName>
    <definedName name="sheet76_1000" localSheetId="75">'4-12-2无形-矿业权'!$H$30</definedName>
    <definedName name="sheet76_1001" localSheetId="75">'4-12-2无形-矿业权'!$P$30</definedName>
    <definedName name="sheet76_12" localSheetId="75">'4-12-2无形-矿业权'!$N$27</definedName>
    <definedName name="sheet76_13" localSheetId="75">'4-12-2无形-矿业权'!$N$28</definedName>
    <definedName name="sheet76_14" localSheetId="75">'4-12-2无形-矿业权'!$L$29</definedName>
    <definedName name="sheet76_15" localSheetId="4">基本信息输入表!$M$74</definedName>
    <definedName name="sheet76_16" localSheetId="75">'4-12-2无形-矿业权'!$A$31</definedName>
    <definedName name="sheet76_17" localSheetId="4">基本信息输入表!$Q$74</definedName>
    <definedName name="sheet76_18" localSheetId="75">'4-12-2无形-矿业权'!$N$31</definedName>
    <definedName name="sheet76_19" localSheetId="4">基本信息输入表!$O$74</definedName>
    <definedName name="sheet76_2" localSheetId="75">'4-12-2无形-矿业权'!$A$3</definedName>
    <definedName name="sheet76_20" localSheetId="75">'4-12-2无形-矿业权'!$A$32</definedName>
    <definedName name="sheet76_3" localSheetId="75">'4-12-2无形-矿业权'!$A$5</definedName>
    <definedName name="sheet76_5" localSheetId="75">'4-12-2无形-矿业权'!$K$27</definedName>
    <definedName name="sheet76_6" localSheetId="75">'4-12-2无形-矿业权'!$K$28</definedName>
    <definedName name="sheet76_8" localSheetId="75">'4-12-2无形-矿业权'!$L$27</definedName>
    <definedName name="sheet77_1" localSheetId="76">'4-12-3无形-其他'!$J$27</definedName>
    <definedName name="sheet77_10" localSheetId="76">'4-12-3无形-其他'!$K$24</definedName>
    <definedName name="sheet77_1000" localSheetId="76">'4-12-3无形-其他'!$N$27</definedName>
    <definedName name="sheet77_11" localSheetId="76">'4-12-3无形-其他'!$L$7</definedName>
    <definedName name="sheet77_12" localSheetId="76">'4-12-3无形-其他'!$L$24</definedName>
    <definedName name="sheet77_13" localSheetId="76">'4-12-3无形-其他'!$L$25</definedName>
    <definedName name="sheet77_14" localSheetId="76">'4-12-3无形-其他'!$J$26</definedName>
    <definedName name="sheet77_15" localSheetId="4">基本信息输入表!$M$75</definedName>
    <definedName name="sheet77_16" localSheetId="76">'4-12-3无形-其他'!$A$28</definedName>
    <definedName name="sheet77_17" localSheetId="4">基本信息输入表!$Q$75</definedName>
    <definedName name="sheet77_18" localSheetId="76">'4-12-3无形-其他'!$L$28</definedName>
    <definedName name="sheet77_19" localSheetId="4">基本信息输入表!$O$75</definedName>
    <definedName name="sheet77_2" localSheetId="76">'4-12-3无形-其他'!$A$3</definedName>
    <definedName name="sheet77_20" localSheetId="76">'4-12-3无形-其他'!$A$29</definedName>
    <definedName name="sheet77_3" localSheetId="76">'4-12-3无形-其他'!$A$5</definedName>
    <definedName name="sheet77_4" localSheetId="76">'4-12-3无形-其他'!$I$7</definedName>
    <definedName name="sheet77_5" localSheetId="76">'4-12-3无形-其他'!$I$24</definedName>
    <definedName name="sheet77_6" localSheetId="76">'4-12-3无形-其他'!$I$25</definedName>
    <definedName name="sheet77_7" localSheetId="76">'4-12-3无形-其他'!$J$7</definedName>
    <definedName name="sheet77_8" localSheetId="76">'4-12-3无形-其他'!$J$24</definedName>
    <definedName name="sheet77_9" localSheetId="76">'4-12-3无形-其他'!$K$7</definedName>
    <definedName name="sheet78_1" localSheetId="77">'4-13开发支出'!$A$3</definedName>
    <definedName name="sheet78_10" localSheetId="77">'4-13开发支出'!$J$28</definedName>
    <definedName name="sheet78_1000" localSheetId="77">'4-13开发支出'!$L$27</definedName>
    <definedName name="sheet78_11" localSheetId="4">基本信息输入表!$O$76</definedName>
    <definedName name="sheet78_12" localSheetId="77">'4-13开发支出'!$A$29</definedName>
    <definedName name="sheet78_2" localSheetId="77">'4-13开发支出'!$A$5</definedName>
    <definedName name="sheet78_4" localSheetId="77">'4-13开发支出'!$I$26</definedName>
    <definedName name="sheet78_6" localSheetId="77">'4-13开发支出'!$J$26</definedName>
    <definedName name="sheet78_7" localSheetId="4">基本信息输入表!$M$76</definedName>
    <definedName name="sheet78_8" localSheetId="77">'4-13开发支出'!$A$28</definedName>
    <definedName name="sheet78_9" localSheetId="4">基本信息输入表!$Q$76</definedName>
    <definedName name="sheet79_1" localSheetId="78">'4-14商誉'!$A$3</definedName>
    <definedName name="sheet79_10" localSheetId="78">'4-14商誉'!$E$26</definedName>
    <definedName name="sheet79_1000" localSheetId="78">'4-14商誉'!$G$27</definedName>
    <definedName name="sheet79_11" localSheetId="4">基本信息输入表!$M$77</definedName>
    <definedName name="sheet79_12" localSheetId="78">'4-14商誉'!$A$28</definedName>
    <definedName name="sheet79_13" localSheetId="4">基本信息输入表!$Q$77</definedName>
    <definedName name="sheet79_14" localSheetId="78">'4-14商誉'!$E$28</definedName>
    <definedName name="sheet79_15" localSheetId="4">基本信息输入表!$O$77</definedName>
    <definedName name="sheet79_16" localSheetId="78">'4-14商誉'!$A$29</definedName>
    <definedName name="sheet79_2" localSheetId="78">'4-14商誉'!$A$5</definedName>
    <definedName name="sheet79_4" localSheetId="78">'4-14商誉'!$D$24</definedName>
    <definedName name="sheet79_5" localSheetId="78">'4-14商誉'!$D$25</definedName>
    <definedName name="sheet79_7" localSheetId="78">'4-14商誉'!$E$24</definedName>
    <definedName name="sheet79_8" localSheetId="78">'4-14商誉'!$E$25</definedName>
    <definedName name="sheet79_9" localSheetId="78">'4-14商誉'!$D$26</definedName>
    <definedName name="sheet8_1" localSheetId="8">'1-汇总表-新会计准则用表'!$C$22</definedName>
    <definedName name="sheet8_10" localSheetId="8">'1-汇总表-新会计准则用表'!$C$10</definedName>
    <definedName name="sheet8_11" localSheetId="8">'1-汇总表-新会计准则用表'!$C$17</definedName>
    <definedName name="sheet8_12" localSheetId="8">'1-汇总表-新会计准则用表'!$C$16</definedName>
    <definedName name="sheet8_13" localSheetId="8">'1-汇总表-新会计准则用表'!$C$9</definedName>
    <definedName name="sheet8_14" localSheetId="8">'1-汇总表-新会计准则用表'!$D$10</definedName>
    <definedName name="sheet8_15" localSheetId="8">'1-汇总表-新会计准则用表'!$D$17</definedName>
    <definedName name="sheet8_16" localSheetId="8">'1-汇总表-新会计准则用表'!$D$16</definedName>
    <definedName name="sheet8_17" localSheetId="8">'1-汇总表-新会计准则用表'!$D$9</definedName>
    <definedName name="sheet8_18" localSheetId="8">'1-汇总表-新会计准则用表'!$E$9</definedName>
    <definedName name="sheet8_19" localSheetId="8">'1-汇总表-新会计准则用表'!$F$9</definedName>
    <definedName name="sheet8_2" localSheetId="8">'1-汇总表-新会计准则用表'!$A$3</definedName>
    <definedName name="sheet8_20" localSheetId="9">'2-分类汇总-新会计准则用表'!$C$29</definedName>
    <definedName name="sheet8_21" localSheetId="9">'2-分类汇总-新会计准则用表'!$D$29</definedName>
    <definedName name="sheet8_22" localSheetId="8">'1-汇总表-新会计准则用表'!$E$10</definedName>
    <definedName name="sheet8_23" localSheetId="8">'1-汇总表-新会计准则用表'!$F$10</definedName>
    <definedName name="sheet8_24" localSheetId="9">'2-分类汇总-新会计准则用表'!$C$32</definedName>
    <definedName name="sheet8_25" localSheetId="8">'1-汇总表-新会计准则用表'!$C$11</definedName>
    <definedName name="sheet8_26" localSheetId="9">'2-分类汇总-新会计准则用表'!$D$32</definedName>
    <definedName name="sheet8_27" localSheetId="8">'1-汇总表-新会计准则用表'!$D$11</definedName>
    <definedName name="sheet8_28" localSheetId="8">'1-汇总表-新会计准则用表'!$E$11</definedName>
    <definedName name="sheet8_29" localSheetId="8">'1-汇总表-新会计准则用表'!$F$11</definedName>
    <definedName name="sheet8_3" localSheetId="8">'1-汇总表-新会计准则用表'!$A$5</definedName>
    <definedName name="sheet8_30" localSheetId="9">'2-分类汇总-新会计准则用表'!$C$43</definedName>
    <definedName name="sheet8_31" localSheetId="8">'1-汇总表-新会计准则用表'!$C$12</definedName>
    <definedName name="sheet8_32" localSheetId="9">'2-分类汇总-新会计准则用表'!$D$43</definedName>
    <definedName name="sheet8_33" localSheetId="8">'1-汇总表-新会计准则用表'!$D$12</definedName>
    <definedName name="sheet8_34" localSheetId="8">'1-汇总表-新会计准则用表'!$E$12</definedName>
    <definedName name="sheet8_35" localSheetId="8">'1-汇总表-新会计准则用表'!$F$12</definedName>
    <definedName name="sheet8_36" localSheetId="9">'2-分类汇总-新会计准则用表'!$C$44</definedName>
    <definedName name="sheet8_37" localSheetId="8">'1-汇总表-新会计准则用表'!$C$13</definedName>
    <definedName name="sheet8_38" localSheetId="9">'2-分类汇总-新会计准则用表'!$D$44</definedName>
    <definedName name="sheet8_39" localSheetId="8">'1-汇总表-新会计准则用表'!$D$13</definedName>
    <definedName name="sheet8_4" localSheetId="9">'2-分类汇总-新会计准则用表'!$C$7</definedName>
    <definedName name="sheet8_40" localSheetId="8">'1-汇总表-新会计准则用表'!$E$13</definedName>
    <definedName name="sheet8_41" localSheetId="8">'1-汇总表-新会计准则用表'!$F$13</definedName>
    <definedName name="sheet8_42" localSheetId="9">'2-分类汇总-新会计准则用表'!$C$48</definedName>
    <definedName name="sheet8_43" localSheetId="8">'1-汇总表-新会计准则用表'!$C$14</definedName>
    <definedName name="sheet8_44" localSheetId="9">'2-分类汇总-新会计准则用表'!$D$48</definedName>
    <definedName name="sheet8_45" localSheetId="8">'1-汇总表-新会计准则用表'!$D$14</definedName>
    <definedName name="sheet8_46" localSheetId="8">'1-汇总表-新会计准则用表'!$E$14</definedName>
    <definedName name="sheet8_47" localSheetId="8">'1-汇总表-新会计准则用表'!$F$14</definedName>
    <definedName name="sheet8_48" localSheetId="9">'2-分类汇总-新会计准则用表'!$C$52</definedName>
    <definedName name="sheet8_49" localSheetId="8">'1-汇总表-新会计准则用表'!$C$15</definedName>
    <definedName name="sheet8_5" localSheetId="8">'1-汇总表-新会计准则用表'!$C$8</definedName>
    <definedName name="sheet8_50" localSheetId="9">'2-分类汇总-新会计准则用表'!$D$52</definedName>
    <definedName name="sheet8_51" localSheetId="8">'1-汇总表-新会计准则用表'!$D$15</definedName>
    <definedName name="sheet8_52" localSheetId="8">'1-汇总表-新会计准则用表'!$E$15</definedName>
    <definedName name="sheet8_53" localSheetId="8">'1-汇总表-新会计准则用表'!$F$15</definedName>
    <definedName name="sheet8_54" localSheetId="9">'2-分类汇总-新会计准则用表'!$C$50</definedName>
    <definedName name="sheet8_55" localSheetId="9">'2-分类汇总-新会计准则用表'!$D$50</definedName>
    <definedName name="sheet8_56" localSheetId="8">'1-汇总表-新会计准则用表'!$E$16</definedName>
    <definedName name="sheet8_57" localSheetId="8">'1-汇总表-新会计准则用表'!$F$16</definedName>
    <definedName name="sheet8_58" localSheetId="9">'2-分类汇总-新会计准则用表'!$C$26</definedName>
    <definedName name="sheet8_59" localSheetId="9">'2-分类汇总-新会计准则用表'!$C$45</definedName>
    <definedName name="sheet8_6" localSheetId="9">'2-分类汇总-新会计准则用表'!$D$7</definedName>
    <definedName name="sheet8_60" localSheetId="9">'2-分类汇总-新会计准则用表'!$C$53</definedName>
    <definedName name="sheet8_61" localSheetId="9">'2-分类汇总-新会计准则用表'!$C$57</definedName>
    <definedName name="sheet8_62" localSheetId="9">'2-分类汇总-新会计准则用表'!$D$26</definedName>
    <definedName name="sheet8_63" localSheetId="9">'2-分类汇总-新会计准则用表'!$D$45</definedName>
    <definedName name="sheet8_64" localSheetId="9">'2-分类汇总-新会计准则用表'!$D$53</definedName>
    <definedName name="sheet8_65" localSheetId="9">'2-分类汇总-新会计准则用表'!$D$57</definedName>
    <definedName name="sheet8_66" localSheetId="8">'1-汇总表-新会计准则用表'!$E$17</definedName>
    <definedName name="sheet8_67" localSheetId="8">'1-汇总表-新会计准则用表'!$F$17</definedName>
    <definedName name="sheet8_68" localSheetId="8">'1-汇总表-新会计准则用表'!$C$18</definedName>
    <definedName name="sheet8_69" localSheetId="8">'1-汇总表-新会计准则用表'!$D$18</definedName>
    <definedName name="sheet8_7" localSheetId="8">'1-汇总表-新会计准则用表'!$D$8</definedName>
    <definedName name="sheet8_70" localSheetId="8">'1-汇总表-新会计准则用表'!$E$18</definedName>
    <definedName name="sheet8_71" localSheetId="8">'1-汇总表-新会计准则用表'!$F$18</definedName>
    <definedName name="sheet8_72" localSheetId="9">'2-分类汇总-新会计准则用表'!$C$59</definedName>
    <definedName name="sheet8_73" localSheetId="8">'1-汇总表-新会计准则用表'!$C$19</definedName>
    <definedName name="sheet8_74" localSheetId="9">'2-分类汇总-新会计准则用表'!$D$59</definedName>
    <definedName name="sheet8_75" localSheetId="8">'1-汇总表-新会计准则用表'!$D$19</definedName>
    <definedName name="sheet8_76" localSheetId="8">'1-汇总表-新会计准则用表'!$E$19</definedName>
    <definedName name="sheet8_77" localSheetId="8">'1-汇总表-新会计准则用表'!$F$19</definedName>
    <definedName name="sheet8_78" localSheetId="9">'2-分类汇总-新会计准则用表'!$C$70</definedName>
    <definedName name="sheet8_79" localSheetId="8">'1-汇总表-新会计准则用表'!$C$20</definedName>
    <definedName name="sheet8_8" localSheetId="8">'1-汇总表-新会计准则用表'!$E$8</definedName>
    <definedName name="sheet8_80" localSheetId="9">'2-分类汇总-新会计准则用表'!$D$70</definedName>
    <definedName name="sheet8_81" localSheetId="8">'1-汇总表-新会计准则用表'!$D$20</definedName>
    <definedName name="sheet8_82" localSheetId="8">'1-汇总表-新会计准则用表'!$E$20</definedName>
    <definedName name="sheet8_83" localSheetId="8">'1-汇总表-新会计准则用表'!$F$20</definedName>
    <definedName name="sheet8_84" localSheetId="8">'1-汇总表-新会计准则用表'!$C$21</definedName>
    <definedName name="sheet8_85" localSheetId="8">'1-汇总表-新会计准则用表'!$D$21</definedName>
    <definedName name="sheet8_86" localSheetId="8">'1-汇总表-新会计准则用表'!$E$21</definedName>
    <definedName name="sheet8_87" localSheetId="8">'1-汇总表-新会计准则用表'!$F$21</definedName>
    <definedName name="sheet8_88" localSheetId="8">'1-汇总表-新会计准则用表'!$D$22</definedName>
    <definedName name="sheet8_89" localSheetId="8">'1-汇总表-新会计准则用表'!$E$22</definedName>
    <definedName name="sheet8_9" localSheetId="8">'1-汇总表-新会计准则用表'!$F$8</definedName>
    <definedName name="sheet8_90" localSheetId="8">'1-汇总表-新会计准则用表'!$F$22</definedName>
    <definedName name="sheet80_1" localSheetId="79">'4-15长期待摊费用'!$A$3</definedName>
    <definedName name="sheet80_10" localSheetId="79">'4-15长期待摊费用'!$H$28</definedName>
    <definedName name="sheet80_1000" localSheetId="79">'4-15长期待摊费用'!$J$27</definedName>
    <definedName name="sheet80_11" localSheetId="4">基本信息输入表!$O$78</definedName>
    <definedName name="sheet80_12" localSheetId="79">'4-15长期待摊费用'!$A$29</definedName>
    <definedName name="sheet80_2" localSheetId="79">'4-15长期待摊费用'!$A$5</definedName>
    <definedName name="sheet80_4" localSheetId="79">'4-15长期待摊费用'!$G$26</definedName>
    <definedName name="sheet80_6" localSheetId="79">'4-15长期待摊费用'!$H$26</definedName>
    <definedName name="sheet80_7" localSheetId="4">基本信息输入表!$M$78</definedName>
    <definedName name="sheet80_8" localSheetId="79">'4-15长期待摊费用'!$A$28</definedName>
    <definedName name="sheet80_9" localSheetId="4">基本信息输入表!$Q$78</definedName>
    <definedName name="sheet81_1" localSheetId="80">'4-16递延所得税资产'!$A$3</definedName>
    <definedName name="sheet81_10" localSheetId="80">'4-16递延所得税资产'!$E$28</definedName>
    <definedName name="sheet81_11" localSheetId="4">基本信息输入表!$O$79</definedName>
    <definedName name="sheet81_12" localSheetId="80">'4-16递延所得税资产'!$A$29</definedName>
    <definedName name="sheet81_2" localSheetId="80">'4-16递延所得税资产'!$A$5</definedName>
    <definedName name="sheet81_4" localSheetId="80">'4-16递延所得税资产'!$D$26</definedName>
    <definedName name="sheet81_6" localSheetId="80">'4-16递延所得税资产'!$E$26</definedName>
    <definedName name="sheet81_7" localSheetId="4">基本信息输入表!$M$79</definedName>
    <definedName name="sheet81_8" localSheetId="80">'4-16递延所得税资产'!$A$28</definedName>
    <definedName name="sheet81_9" localSheetId="4">基本信息输入表!$Q$79</definedName>
    <definedName name="sheet82_1" localSheetId="81">'4-17其他非流动资产'!$A$3</definedName>
    <definedName name="sheet82_10" localSheetId="81">'4-17其他非流动资产'!$E$28</definedName>
    <definedName name="sheet82_1000" localSheetId="81">'4-17其他非流动资产'!$F$27</definedName>
    <definedName name="sheet82_11" localSheetId="4">基本信息输入表!$O$80</definedName>
    <definedName name="sheet82_12" localSheetId="81">'4-17其他非流动资产'!$A$29</definedName>
    <definedName name="sheet82_2" localSheetId="81">'4-17其他非流动资产'!$A$5</definedName>
    <definedName name="sheet82_4" localSheetId="81">'4-17其他非流动资产'!$D$26</definedName>
    <definedName name="sheet82_6" localSheetId="81">'4-17其他非流动资产'!$E$26</definedName>
    <definedName name="sheet82_7" localSheetId="4">基本信息输入表!$M$80</definedName>
    <definedName name="sheet82_8" localSheetId="81">'4-17其他非流动资产'!$A$28</definedName>
    <definedName name="sheet82_9" localSheetId="4">基本信息输入表!$Q$80</definedName>
    <definedName name="sheet83_1" localSheetId="82">'5-流动负债汇总'!$A$3</definedName>
    <definedName name="sheet83_10" localSheetId="82">'5-流动负债汇总'!$F$8</definedName>
    <definedName name="sheet83_11" localSheetId="85">'5-3应付票据'!$F$27</definedName>
    <definedName name="sheet83_12" localSheetId="85">'5-3应付票据'!$G$27</definedName>
    <definedName name="sheet83_13" localSheetId="82">'5-流动负债汇总'!$E$9</definedName>
    <definedName name="sheet83_14" localSheetId="82">'5-流动负债汇总'!$F$9</definedName>
    <definedName name="sheet83_15" localSheetId="86">'5-4应付账款'!$G$27</definedName>
    <definedName name="sheet83_16" localSheetId="86">'5-4应付账款'!$H$27</definedName>
    <definedName name="sheet83_17" localSheetId="82">'5-流动负债汇总'!$E$10</definedName>
    <definedName name="sheet83_18" localSheetId="82">'5-流动负债汇总'!$F$10</definedName>
    <definedName name="sheet83_19" localSheetId="87">'5-5预收款项'!$G$27</definedName>
    <definedName name="sheet83_2" localSheetId="82">'5-流动负债汇总'!$A$5</definedName>
    <definedName name="sheet83_20" localSheetId="87">'5-5预收款项'!$H$27</definedName>
    <definedName name="sheet83_21" localSheetId="82">'5-流动负债汇总'!$E$11</definedName>
    <definedName name="sheet83_22" localSheetId="82">'5-流动负债汇总'!$F$11</definedName>
    <definedName name="sheet83_23" localSheetId="88">'5-6职工薪酬'!$D$27</definedName>
    <definedName name="sheet83_24" localSheetId="88">'5-6职工薪酬'!$E$27</definedName>
    <definedName name="sheet83_25" localSheetId="82">'5-流动负债汇总'!$E$12</definedName>
    <definedName name="sheet83_26" localSheetId="82">'5-流动负债汇总'!$F$12</definedName>
    <definedName name="sheet83_27" localSheetId="89">'5-7应交税费'!$E$27</definedName>
    <definedName name="sheet83_28" localSheetId="89">'5-7应交税费'!$F$27</definedName>
    <definedName name="sheet83_29" localSheetId="82">'5-流动负债汇总'!$E$13</definedName>
    <definedName name="sheet83_3" localSheetId="83">'5-1短期借款'!$I$27</definedName>
    <definedName name="sheet83_30" localSheetId="82">'5-流动负债汇总'!$F$13</definedName>
    <definedName name="sheet83_31" localSheetId="90">'5-8应付利息'!$G$27</definedName>
    <definedName name="sheet83_32" localSheetId="90">'5-8应付利息'!$H$27</definedName>
    <definedName name="sheet83_33" localSheetId="82">'5-流动负债汇总'!$E$14</definedName>
    <definedName name="sheet83_34" localSheetId="82">'5-流动负债汇总'!$F$14</definedName>
    <definedName name="sheet83_35" localSheetId="91">'5-9应付股利（利润）'!$E$27</definedName>
    <definedName name="sheet83_36" localSheetId="91">'5-9应付股利（利润）'!$F$27</definedName>
    <definedName name="sheet83_37" localSheetId="82">'5-流动负债汇总'!$E$15</definedName>
    <definedName name="sheet83_38" localSheetId="82">'5-流动负债汇总'!$F$15</definedName>
    <definedName name="sheet83_39" localSheetId="92">'5-10其他应付款'!$G$27</definedName>
    <definedName name="sheet83_4" localSheetId="83">'5-1短期借款'!$J$27</definedName>
    <definedName name="sheet83_40" localSheetId="92">'5-10其他应付款'!$H$27</definedName>
    <definedName name="sheet83_41" localSheetId="82">'5-流动负债汇总'!$E$16</definedName>
    <definedName name="sheet83_42" localSheetId="82">'5-流动负债汇总'!$F$16</definedName>
    <definedName name="sheet83_43" localSheetId="93">'5-11一年到期非流动负债'!$F$27</definedName>
    <definedName name="sheet83_44" localSheetId="93">'5-11一年到期非流动负债'!$G$27</definedName>
    <definedName name="sheet83_45" localSheetId="82">'5-流动负债汇总'!$E$17</definedName>
    <definedName name="sheet83_46" localSheetId="82">'5-流动负债汇总'!$F$17</definedName>
    <definedName name="sheet83_47" localSheetId="94">'5-12其他流动负债'!$E$27</definedName>
    <definedName name="sheet83_48" localSheetId="94">'5-12其他流动负债'!$F$27</definedName>
    <definedName name="sheet83_49" localSheetId="82">'5-流动负债汇总'!$E$18</definedName>
    <definedName name="sheet83_5" localSheetId="82">'5-流动负债汇总'!$E$7</definedName>
    <definedName name="sheet83_50" localSheetId="82">'5-流动负债汇总'!$F$18</definedName>
    <definedName name="sheet83_51" localSheetId="82">'5-流动负债汇总'!$C$27</definedName>
    <definedName name="sheet83_52" localSheetId="82">'5-流动负债汇总'!$D$27</definedName>
    <definedName name="sheet83_53" localSheetId="82">'5-流动负债汇总'!$E$28</definedName>
    <definedName name="sheet83_54" localSheetId="82">'5-流动负债汇总'!$F$28</definedName>
    <definedName name="sheet83_55" localSheetId="4">基本信息输入表!$Q$81</definedName>
    <definedName name="sheet83_56" localSheetId="82">'5-流动负债汇总'!$D$29</definedName>
    <definedName name="sheet83_6" localSheetId="82">'5-流动负债汇总'!$F$7</definedName>
    <definedName name="sheet83_7" localSheetId="84">'5-2交易性金融负债'!$G$27</definedName>
    <definedName name="sheet83_8" localSheetId="84">'5-2交易性金融负债'!$H$27</definedName>
    <definedName name="sheet83_9" localSheetId="82">'5-流动负债汇总'!$E$8</definedName>
    <definedName name="sheet84_1" localSheetId="83">'5-1短期借款'!$A$3</definedName>
    <definedName name="sheet84_10" localSheetId="83">'5-1短期借款'!$J$28</definedName>
    <definedName name="sheet84_1000" localSheetId="83">'5-1短期借款'!$F$27</definedName>
    <definedName name="sheet84_1001" localSheetId="83">'5-1短期借款'!$K$27</definedName>
    <definedName name="sheet84_11" localSheetId="4">基本信息输入表!$O$82</definedName>
    <definedName name="sheet84_12" localSheetId="83">'5-1短期借款'!$A$29</definedName>
    <definedName name="sheet84_2" localSheetId="83">'5-1短期借款'!$A$5</definedName>
    <definedName name="sheet84_5" localSheetId="83">'5-1短期借款'!$I$26</definedName>
    <definedName name="sheet84_6" localSheetId="83">'5-1短期借款'!$J$26</definedName>
    <definedName name="sheet84_7" localSheetId="4">基本信息输入表!$M$82</definedName>
    <definedName name="sheet84_8" localSheetId="83">'5-1短期借款'!$A$28</definedName>
    <definedName name="sheet84_9" localSheetId="4">基本信息输入表!$Q$82</definedName>
    <definedName name="sheet85_1" localSheetId="84">'5-2交易性金融负债'!$A$3</definedName>
    <definedName name="sheet85_10" localSheetId="84">'5-2交易性金融负债'!$H$28</definedName>
    <definedName name="sheet85_1000" localSheetId="84">'5-2交易性金融负债'!$I$27</definedName>
    <definedName name="sheet85_11" localSheetId="4">基本信息输入表!$O$83</definedName>
    <definedName name="sheet85_12" localSheetId="84">'5-2交易性金融负债'!$A$29</definedName>
    <definedName name="sheet85_2" localSheetId="84">'5-2交易性金融负债'!$A$5</definedName>
    <definedName name="sheet85_5" localSheetId="84">'5-2交易性金融负债'!$G$26</definedName>
    <definedName name="sheet85_6" localSheetId="84">'5-2交易性金融负债'!$H$26</definedName>
    <definedName name="sheet85_7" localSheetId="4">基本信息输入表!$M$83</definedName>
    <definedName name="sheet85_8" localSheetId="84">'5-2交易性金融负债'!$A$28</definedName>
    <definedName name="sheet85_9" localSheetId="4">基本信息输入表!$Q$83</definedName>
    <definedName name="sheet86_1" localSheetId="85">'5-3应付票据'!$A$3</definedName>
    <definedName name="sheet86_10" localSheetId="85">'5-3应付票据'!$G$28</definedName>
    <definedName name="sheet86_11" localSheetId="4">基本信息输入表!$O$84</definedName>
    <definedName name="sheet86_12" localSheetId="85">'5-3应付票据'!$A$29</definedName>
    <definedName name="sheet86_2" localSheetId="85">'5-3应付票据'!$A$5</definedName>
    <definedName name="sheet86_5" localSheetId="85">'5-3应付票据'!$F$26</definedName>
    <definedName name="sheet86_6" localSheetId="85">'5-3应付票据'!$G$26</definedName>
    <definedName name="sheet86_7" localSheetId="4">基本信息输入表!$M$84</definedName>
    <definedName name="sheet86_8" localSheetId="85">'5-3应付票据'!$A$28</definedName>
    <definedName name="sheet86_9" localSheetId="4">基本信息输入表!$Q$84</definedName>
    <definedName name="sheet87_1" localSheetId="86">'5-4应付账款'!$A$3</definedName>
    <definedName name="sheet87_10" localSheetId="86">'5-4应付账款'!$H$28</definedName>
    <definedName name="sheet87_11" localSheetId="4">基本信息输入表!$O$85</definedName>
    <definedName name="sheet87_12" localSheetId="86">'5-4应付账款'!$A$29</definedName>
    <definedName name="sheet87_2" localSheetId="86">'5-4应付账款'!$A$5</definedName>
    <definedName name="sheet87_5" localSheetId="86">'5-4应付账款'!$G$26</definedName>
    <definedName name="sheet87_6" localSheetId="86">'5-4应付账款'!$H$26</definedName>
    <definedName name="sheet87_7" localSheetId="4">基本信息输入表!$M$85</definedName>
    <definedName name="sheet87_8" localSheetId="86">'5-4应付账款'!$A$28</definedName>
    <definedName name="sheet87_9" localSheetId="4">基本信息输入表!$Q$85</definedName>
    <definedName name="sheet88_1" localSheetId="87">'5-5预收款项'!$A$3</definedName>
    <definedName name="sheet88_10" localSheetId="87">'5-5预收款项'!$H$28</definedName>
    <definedName name="sheet88_11" localSheetId="4">基本信息输入表!$O$86</definedName>
    <definedName name="sheet88_12" localSheetId="87">'5-5预收款项'!$A$29</definedName>
    <definedName name="sheet88_2" localSheetId="87">'5-5预收款项'!$A$5</definedName>
    <definedName name="sheet88_5" localSheetId="87">'5-5预收款项'!$G$26</definedName>
    <definedName name="sheet88_6" localSheetId="87">'5-5预收款项'!$H$26</definedName>
    <definedName name="sheet88_7" localSheetId="4">基本信息输入表!$M$86</definedName>
    <definedName name="sheet88_8" localSheetId="87">'5-5预收款项'!$A$28</definedName>
    <definedName name="sheet88_9" localSheetId="4">基本信息输入表!$Q$86</definedName>
    <definedName name="sheet89_1" localSheetId="88">'5-6职工薪酬'!$A$3</definedName>
    <definedName name="sheet89_10" localSheetId="88">'5-6职工薪酬'!$E$28</definedName>
    <definedName name="sheet89_11" localSheetId="4">基本信息输入表!$O$87</definedName>
    <definedName name="sheet89_12" localSheetId="88">'5-6职工薪酬'!$A$29</definedName>
    <definedName name="sheet89_2" localSheetId="88">'5-6职工薪酬'!$A$5</definedName>
    <definedName name="sheet89_5" localSheetId="88">'5-6职工薪酬'!$D$26</definedName>
    <definedName name="sheet89_6" localSheetId="88">'5-6职工薪酬'!$E$26</definedName>
    <definedName name="sheet89_7" localSheetId="4">基本信息输入表!$M$87</definedName>
    <definedName name="sheet89_8" localSheetId="88">'5-6职工薪酬'!$A$28</definedName>
    <definedName name="sheet89_9" localSheetId="4">基本信息输入表!$Q$87</definedName>
    <definedName name="sheet9_1" localSheetId="9">'2-分类汇总-新会计准则用表'!$C$79</definedName>
    <definedName name="sheet9_10" localSheetId="9">'2-分类汇总-新会计准则用表'!$C$23</definedName>
    <definedName name="sheet9_100" localSheetId="12">'3-流动汇总'!$D$22</definedName>
    <definedName name="sheet9_101" localSheetId="9">'2-分类汇总-新会计准则用表'!$E$23</definedName>
    <definedName name="sheet9_102" localSheetId="9">'2-分类汇总-新会计准则用表'!$F$23</definedName>
    <definedName name="sheet9_103" localSheetId="12">'3-流动汇总'!$C$23</definedName>
    <definedName name="sheet9_104" localSheetId="12">'3-流动汇总'!$D$23</definedName>
    <definedName name="sheet9_105" localSheetId="9">'2-分类汇总-新会计准则用表'!$E$24</definedName>
    <definedName name="sheet9_106" localSheetId="9">'2-分类汇总-新会计准则用表'!$F$24</definedName>
    <definedName name="sheet9_107" localSheetId="9">'2-分类汇总-新会计准则用表'!$C$54</definedName>
    <definedName name="sheet9_108" localSheetId="9">'2-分类汇总-新会计准则用表'!$C$55</definedName>
    <definedName name="sheet9_109" localSheetId="9">'2-分类汇总-新会计准则用表'!$C$56</definedName>
    <definedName name="sheet9_11" localSheetId="9">'2-分类汇总-新会计准则用表'!$C$24</definedName>
    <definedName name="sheet9_110" localSheetId="9">'2-分类汇总-新会计准则用表'!$C$25</definedName>
    <definedName name="sheet9_111" localSheetId="9">'2-分类汇总-新会计准则用表'!$D$54</definedName>
    <definedName name="sheet9_112" localSheetId="9">'2-分类汇总-新会计准则用表'!$D$55</definedName>
    <definedName name="sheet9_113" localSheetId="9">'2-分类汇总-新会计准则用表'!$D$56</definedName>
    <definedName name="sheet9_114" localSheetId="9">'2-分类汇总-新会计准则用表'!$D$25</definedName>
    <definedName name="sheet9_115" localSheetId="9">'2-分类汇总-新会计准则用表'!$E$25</definedName>
    <definedName name="sheet9_116" localSheetId="9">'2-分类汇总-新会计准则用表'!$F$25</definedName>
    <definedName name="sheet9_117" localSheetId="43">'4-非流动资产汇总'!$C$11</definedName>
    <definedName name="sheet9_118" localSheetId="43">'4-非流动资产汇总'!$D$11</definedName>
    <definedName name="sheet9_119" localSheetId="9">'2-分类汇总-新会计准则用表'!$E$26</definedName>
    <definedName name="sheet9_12" localSheetId="9">'2-分类汇总-新会计准则用表'!$D$8</definedName>
    <definedName name="sheet9_120" localSheetId="9">'2-分类汇总-新会计准则用表'!$F$26</definedName>
    <definedName name="sheet9_121" localSheetId="43">'4-非流动资产汇总'!$C$12</definedName>
    <definedName name="sheet9_122" localSheetId="9">'2-分类汇总-新会计准则用表'!$C$27</definedName>
    <definedName name="sheet9_123" localSheetId="43">'4-非流动资产汇总'!$D$12</definedName>
    <definedName name="sheet9_124" localSheetId="9">'2-分类汇总-新会计准则用表'!$D$27</definedName>
    <definedName name="sheet9_125" localSheetId="9">'2-分类汇总-新会计准则用表'!$E$27</definedName>
    <definedName name="sheet9_126" localSheetId="9">'2-分类汇总-新会计准则用表'!$F$27</definedName>
    <definedName name="sheet9_127" localSheetId="43">'4-非流动资产汇总'!$C$13</definedName>
    <definedName name="sheet9_128" localSheetId="9">'2-分类汇总-新会计准则用表'!$C$28</definedName>
    <definedName name="sheet9_129" localSheetId="43">'4-非流动资产汇总'!$D$13</definedName>
    <definedName name="sheet9_13" localSheetId="9">'2-分类汇总-新会计准则用表'!$D$9</definedName>
    <definedName name="sheet9_130" localSheetId="9">'2-分类汇总-新会计准则用表'!$D$28</definedName>
    <definedName name="sheet9_131" localSheetId="9">'2-分类汇总-新会计准则用表'!$E$28</definedName>
    <definedName name="sheet9_132" localSheetId="9">'2-分类汇总-新会计准则用表'!$F$28</definedName>
    <definedName name="sheet9_133" localSheetId="43">'4-非流动资产汇总'!$C$14</definedName>
    <definedName name="sheet9_134" localSheetId="43">'4-非流动资产汇总'!$D$14</definedName>
    <definedName name="sheet9_135" localSheetId="9">'2-分类汇总-新会计准则用表'!$E$29</definedName>
    <definedName name="sheet9_136" localSheetId="9">'2-分类汇总-新会计准则用表'!$F$29</definedName>
    <definedName name="sheet9_137" localSheetId="43">'4-非流动资产汇总'!$C$15</definedName>
    <definedName name="sheet9_138" localSheetId="9">'2-分类汇总-新会计准则用表'!$C$30</definedName>
    <definedName name="sheet9_139" localSheetId="43">'4-非流动资产汇总'!$D$15</definedName>
    <definedName name="sheet9_14" localSheetId="9">'2-分类汇总-新会计准则用表'!$D$12</definedName>
    <definedName name="sheet9_140" localSheetId="9">'2-分类汇总-新会计准则用表'!$D$30</definedName>
    <definedName name="sheet9_141" localSheetId="9">'2-分类汇总-新会计准则用表'!$E$30</definedName>
    <definedName name="sheet9_142" localSheetId="9">'2-分类汇总-新会计准则用表'!$F$30</definedName>
    <definedName name="sheet9_143" localSheetId="43">'4-非流动资产汇总'!$C$16</definedName>
    <definedName name="sheet9_144" localSheetId="9">'2-分类汇总-新会计准则用表'!$C$31</definedName>
    <definedName name="sheet9_145" localSheetId="43">'4-非流动资产汇总'!$D$16</definedName>
    <definedName name="sheet9_146" localSheetId="9">'2-分类汇总-新会计准则用表'!$D$31</definedName>
    <definedName name="sheet9_147" localSheetId="9">'2-分类汇总-新会计准则用表'!$E$31</definedName>
    <definedName name="sheet9_148" localSheetId="9">'2-分类汇总-新会计准则用表'!$F$31</definedName>
    <definedName name="sheet9_149" localSheetId="43">'4-非流动资产汇总'!$C$17</definedName>
    <definedName name="sheet9_15" localSheetId="9">'2-分类汇总-新会计准则用表'!$D$13</definedName>
    <definedName name="sheet9_150" localSheetId="43">'4-非流动资产汇总'!$D$17</definedName>
    <definedName name="sheet9_151" localSheetId="9">'2-分类汇总-新会计准则用表'!$E$32</definedName>
    <definedName name="sheet9_152" localSheetId="9">'2-分类汇总-新会计准则用表'!$F$32</definedName>
    <definedName name="sheet9_153" localSheetId="43">'4-非流动资产汇总'!$C$18</definedName>
    <definedName name="sheet9_154" localSheetId="9">'2-分类汇总-新会计准则用表'!$C$33</definedName>
    <definedName name="sheet9_155" localSheetId="43">'4-非流动资产汇总'!$D$18</definedName>
    <definedName name="sheet9_156" localSheetId="9">'2-分类汇总-新会计准则用表'!$D$33</definedName>
    <definedName name="sheet9_157" localSheetId="9">'2-分类汇总-新会计准则用表'!$E$33</definedName>
    <definedName name="sheet9_158" localSheetId="9">'2-分类汇总-新会计准则用表'!$F$33</definedName>
    <definedName name="sheet9_159" localSheetId="43">'4-非流动资产汇总'!$C$19</definedName>
    <definedName name="sheet9_16" localSheetId="9">'2-分类汇总-新会计准则用表'!$D$16</definedName>
    <definedName name="sheet9_160" localSheetId="9">'2-分类汇总-新会计准则用表'!$C$34</definedName>
    <definedName name="sheet9_161" localSheetId="43">'4-非流动资产汇总'!$D$19</definedName>
    <definedName name="sheet9_162" localSheetId="9">'2-分类汇总-新会计准则用表'!$D$34</definedName>
    <definedName name="sheet9_163" localSheetId="9">'2-分类汇总-新会计准则用表'!$E$34</definedName>
    <definedName name="sheet9_164" localSheetId="9">'2-分类汇总-新会计准则用表'!$F$34</definedName>
    <definedName name="sheet9_165" localSheetId="43">'4-非流动资产汇总'!$C$20</definedName>
    <definedName name="sheet9_166" localSheetId="9">'2-分类汇总-新会计准则用表'!$C$35</definedName>
    <definedName name="sheet9_167" localSheetId="43">'4-非流动资产汇总'!$D$20</definedName>
    <definedName name="sheet9_168" localSheetId="9">'2-分类汇总-新会计准则用表'!$D$35</definedName>
    <definedName name="sheet9_169" localSheetId="9">'2-分类汇总-新会计准则用表'!$E$35</definedName>
    <definedName name="sheet9_17" localSheetId="9">'2-分类汇总-新会计准则用表'!$D$19</definedName>
    <definedName name="sheet9_170" localSheetId="9">'2-分类汇总-新会计准则用表'!$F$35</definedName>
    <definedName name="sheet9_171" localSheetId="43">'4-非流动资产汇总'!$C$21</definedName>
    <definedName name="sheet9_172" localSheetId="9">'2-分类汇总-新会计准则用表'!$C$36</definedName>
    <definedName name="sheet9_173" localSheetId="43">'4-非流动资产汇总'!$D$21</definedName>
    <definedName name="sheet9_174" localSheetId="9">'2-分类汇总-新会计准则用表'!$D$36</definedName>
    <definedName name="sheet9_175" localSheetId="9">'2-分类汇总-新会计准则用表'!$E$36</definedName>
    <definedName name="sheet9_176" localSheetId="9">'2-分类汇总-新会计准则用表'!$F$36</definedName>
    <definedName name="sheet9_177" localSheetId="43">'4-非流动资产汇总'!$C$22</definedName>
    <definedName name="sheet9_178" localSheetId="9">'2-分类汇总-新会计准则用表'!$C$37</definedName>
    <definedName name="sheet9_179" localSheetId="43">'4-非流动资产汇总'!$D$22</definedName>
    <definedName name="sheet9_18" localSheetId="9">'2-分类汇总-新会计准则用表'!$D$22</definedName>
    <definedName name="sheet9_180" localSheetId="9">'2-分类汇总-新会计准则用表'!$D$37</definedName>
    <definedName name="sheet9_181" localSheetId="9">'2-分类汇总-新会计准则用表'!$E$37</definedName>
    <definedName name="sheet9_182" localSheetId="9">'2-分类汇总-新会计准则用表'!$F$37</definedName>
    <definedName name="sheet9_183" localSheetId="43">'4-非流动资产汇总'!$C$23</definedName>
    <definedName name="sheet9_184" localSheetId="9">'2-分类汇总-新会计准则用表'!$C$38</definedName>
    <definedName name="sheet9_185" localSheetId="43">'4-非流动资产汇总'!$D$23</definedName>
    <definedName name="sheet9_186" localSheetId="9">'2-分类汇总-新会计准则用表'!$D$38</definedName>
    <definedName name="sheet9_187" localSheetId="9">'2-分类汇总-新会计准则用表'!$E$38</definedName>
    <definedName name="sheet9_188" localSheetId="9">'2-分类汇总-新会计准则用表'!$F$38</definedName>
    <definedName name="sheet9_189" localSheetId="43">'4-非流动资产汇总'!$C$24</definedName>
    <definedName name="sheet9_19" localSheetId="9">'2-分类汇总-新会计准则用表'!$D$23</definedName>
    <definedName name="sheet9_190" localSheetId="9">'2-分类汇总-新会计准则用表'!$C$39</definedName>
    <definedName name="sheet9_191" localSheetId="43">'4-非流动资产汇总'!$D$24</definedName>
    <definedName name="sheet9_192" localSheetId="9">'2-分类汇总-新会计准则用表'!$D$39</definedName>
    <definedName name="sheet9_193" localSheetId="9">'2-分类汇总-新会计准则用表'!$E$39</definedName>
    <definedName name="sheet9_194" localSheetId="9">'2-分类汇总-新会计准则用表'!$F$39</definedName>
    <definedName name="sheet9_195" localSheetId="43">'4-非流动资产汇总'!$C$25</definedName>
    <definedName name="sheet9_196" localSheetId="9">'2-分类汇总-新会计准则用表'!$C$40</definedName>
    <definedName name="sheet9_197" localSheetId="43">'4-非流动资产汇总'!$D$25</definedName>
    <definedName name="sheet9_198" localSheetId="9">'2-分类汇总-新会计准则用表'!$D$40</definedName>
    <definedName name="sheet9_199" localSheetId="9">'2-分类汇总-新会计准则用表'!$E$40</definedName>
    <definedName name="sheet9_2" localSheetId="9">'2-分类汇总-新会计准则用表'!$A$3</definedName>
    <definedName name="sheet9_20" localSheetId="9">'2-分类汇总-新会计准则用表'!$D$24</definedName>
    <definedName name="sheet9_200" localSheetId="9">'2-分类汇总-新会计准则用表'!$F$40</definedName>
    <definedName name="sheet9_201" localSheetId="43">'4-非流动资产汇总'!$C$26</definedName>
    <definedName name="sheet9_202" localSheetId="9">'2-分类汇总-新会计准则用表'!$C$41</definedName>
    <definedName name="sheet9_203" localSheetId="43">'4-非流动资产汇总'!$D$26</definedName>
    <definedName name="sheet9_204" localSheetId="9">'2-分类汇总-新会计准则用表'!$D$41</definedName>
    <definedName name="sheet9_205" localSheetId="9">'2-分类汇总-新会计准则用表'!$E$41</definedName>
    <definedName name="sheet9_206" localSheetId="9">'2-分类汇总-新会计准则用表'!$F$41</definedName>
    <definedName name="sheet9_207" localSheetId="43">'4-非流动资产汇总'!$C$27</definedName>
    <definedName name="sheet9_208" localSheetId="9">'2-分类汇总-新会计准则用表'!$C$42</definedName>
    <definedName name="sheet9_209" localSheetId="43">'4-非流动资产汇总'!$D$27</definedName>
    <definedName name="sheet9_21" localSheetId="9">'2-分类汇总-新会计准则用表'!$E$7</definedName>
    <definedName name="sheet9_210" localSheetId="9">'2-分类汇总-新会计准则用表'!$D$42</definedName>
    <definedName name="sheet9_211" localSheetId="9">'2-分类汇总-新会计准则用表'!$E$42</definedName>
    <definedName name="sheet9_212" localSheetId="9">'2-分类汇总-新会计准则用表'!$F$42</definedName>
    <definedName name="sheet9_213" localSheetId="43">'4-非流动资产汇总'!$C$28</definedName>
    <definedName name="sheet9_214" localSheetId="43">'4-非流动资产汇总'!$D$28</definedName>
    <definedName name="sheet9_215" localSheetId="9">'2-分类汇总-新会计准则用表'!$E$43</definedName>
    <definedName name="sheet9_216" localSheetId="9">'2-分类汇总-新会计准则用表'!$F$43</definedName>
    <definedName name="sheet9_217" localSheetId="43">'4-非流动资产汇总'!$C$29</definedName>
    <definedName name="sheet9_218" localSheetId="43">'4-非流动资产汇总'!$D$29</definedName>
    <definedName name="sheet9_219" localSheetId="9">'2-分类汇总-新会计准则用表'!$E$44</definedName>
    <definedName name="sheet9_22" localSheetId="9">'2-分类汇总-新会计准则用表'!$F$7</definedName>
    <definedName name="sheet9_220" localSheetId="9">'2-分类汇总-新会计准则用表'!$F$44</definedName>
    <definedName name="sheet9_221" localSheetId="43">'4-非流动资产汇总'!$C$32</definedName>
    <definedName name="sheet9_222" localSheetId="43">'4-非流动资产汇总'!$D$32</definedName>
    <definedName name="sheet9_223" localSheetId="9">'2-分类汇总-新会计准则用表'!$E$45</definedName>
    <definedName name="sheet9_224" localSheetId="9">'2-分类汇总-新会计准则用表'!$F$45</definedName>
    <definedName name="sheet9_225" localSheetId="43">'4-非流动资产汇总'!$C$33</definedName>
    <definedName name="sheet9_226" localSheetId="9">'2-分类汇总-新会计准则用表'!$C$46</definedName>
    <definedName name="sheet9_227" localSheetId="43">'4-非流动资产汇总'!$D$33</definedName>
    <definedName name="sheet9_228" localSheetId="9">'2-分类汇总-新会计准则用表'!$D$46</definedName>
    <definedName name="sheet9_229" localSheetId="9">'2-分类汇总-新会计准则用表'!$E$46</definedName>
    <definedName name="sheet9_23" localSheetId="12">'3-流动汇总'!$C$7</definedName>
    <definedName name="sheet9_230" localSheetId="9">'2-分类汇总-新会计准则用表'!$F$46</definedName>
    <definedName name="sheet9_231" localSheetId="43">'4-非流动资产汇总'!$C$34</definedName>
    <definedName name="sheet9_232" localSheetId="9">'2-分类汇总-新会计准则用表'!$C$47</definedName>
    <definedName name="sheet9_233" localSheetId="43">'4-非流动资产汇总'!$D$34</definedName>
    <definedName name="sheet9_234" localSheetId="9">'2-分类汇总-新会计准则用表'!$D$47</definedName>
    <definedName name="sheet9_235" localSheetId="9">'2-分类汇总-新会计准则用表'!$E$47</definedName>
    <definedName name="sheet9_236" localSheetId="9">'2-分类汇总-新会计准则用表'!$F$47</definedName>
    <definedName name="sheet9_237" localSheetId="43">'4-非流动资产汇总'!$C$35</definedName>
    <definedName name="sheet9_238" localSheetId="43">'4-非流动资产汇总'!$D$35</definedName>
    <definedName name="sheet9_239" localSheetId="9">'2-分类汇总-新会计准则用表'!$E$48</definedName>
    <definedName name="sheet9_24" localSheetId="12">'3-流动汇总'!$D$7</definedName>
    <definedName name="sheet9_240" localSheetId="9">'2-分类汇总-新会计准则用表'!$F$48</definedName>
    <definedName name="sheet9_241" localSheetId="43">'4-非流动资产汇总'!$C$36</definedName>
    <definedName name="sheet9_242" localSheetId="9">'2-分类汇总-新会计准则用表'!$C$49</definedName>
    <definedName name="sheet9_243" localSheetId="43">'4-非流动资产汇总'!$D$36</definedName>
    <definedName name="sheet9_244" localSheetId="9">'2-分类汇总-新会计准则用表'!$D$49</definedName>
    <definedName name="sheet9_245" localSheetId="9">'2-分类汇总-新会计准则用表'!$E$49</definedName>
    <definedName name="sheet9_246" localSheetId="9">'2-分类汇总-新会计准则用表'!$F$49</definedName>
    <definedName name="sheet9_247" localSheetId="43">'4-非流动资产汇总'!$C$37</definedName>
    <definedName name="sheet9_248" localSheetId="43">'4-非流动资产汇总'!$D$37</definedName>
    <definedName name="sheet9_249" localSheetId="9">'2-分类汇总-新会计准则用表'!$E$50</definedName>
    <definedName name="sheet9_25" localSheetId="9">'2-分类汇总-新会计准则用表'!$E$8</definedName>
    <definedName name="sheet9_250" localSheetId="9">'2-分类汇总-新会计准则用表'!$F$50</definedName>
    <definedName name="sheet9_251" localSheetId="43">'4-非流动资产汇总'!$C$38</definedName>
    <definedName name="sheet9_252" localSheetId="9">'2-分类汇总-新会计准则用表'!$C$51</definedName>
    <definedName name="sheet9_253" localSheetId="43">'4-非流动资产汇总'!$D$38</definedName>
    <definedName name="sheet9_254" localSheetId="9">'2-分类汇总-新会计准则用表'!$D$51</definedName>
    <definedName name="sheet9_255" localSheetId="9">'2-分类汇总-新会计准则用表'!$E$51</definedName>
    <definedName name="sheet9_256" localSheetId="9">'2-分类汇总-新会计准则用表'!$F$51</definedName>
    <definedName name="sheet9_257" localSheetId="43">'4-非流动资产汇总'!$C$39</definedName>
    <definedName name="sheet9_258" localSheetId="43">'4-非流动资产汇总'!$D$39</definedName>
    <definedName name="sheet9_259" localSheetId="9">'2-分类汇总-新会计准则用表'!$E$52</definedName>
    <definedName name="sheet9_26" localSheetId="9">'2-分类汇总-新会计准则用表'!$F$8</definedName>
    <definedName name="sheet9_260" localSheetId="9">'2-分类汇总-新会计准则用表'!$F$52</definedName>
    <definedName name="sheet9_261" localSheetId="43">'4-非流动资产汇总'!$C$40</definedName>
    <definedName name="sheet9_262" localSheetId="43">'4-非流动资产汇总'!$D$40</definedName>
    <definedName name="sheet9_263" localSheetId="9">'2-分类汇总-新会计准则用表'!$E$53</definedName>
    <definedName name="sheet9_264" localSheetId="9">'2-分类汇总-新会计准则用表'!$F$53</definedName>
    <definedName name="sheet9_265" localSheetId="43">'4-非流动资产汇总'!$C$41</definedName>
    <definedName name="sheet9_266" localSheetId="43">'4-非流动资产汇总'!$D$41</definedName>
    <definedName name="sheet9_267" localSheetId="9">'2-分类汇总-新会计准则用表'!$E$54</definedName>
    <definedName name="sheet9_268" localSheetId="9">'2-分类汇总-新会计准则用表'!$F$54</definedName>
    <definedName name="sheet9_269" localSheetId="43">'4-非流动资产汇总'!$C$42</definedName>
    <definedName name="sheet9_27" localSheetId="12">'3-流动汇总'!$C$8</definedName>
    <definedName name="sheet9_270" localSheetId="43">'4-非流动资产汇总'!$D$42</definedName>
    <definedName name="sheet9_271" localSheetId="9">'2-分类汇总-新会计准则用表'!$E$55</definedName>
    <definedName name="sheet9_272" localSheetId="9">'2-分类汇总-新会计准则用表'!$F$55</definedName>
    <definedName name="sheet9_273" localSheetId="43">'4-非流动资产汇总'!$C$43</definedName>
    <definedName name="sheet9_274" localSheetId="43">'4-非流动资产汇总'!$D$43</definedName>
    <definedName name="sheet9_275" localSheetId="9">'2-分类汇总-新会计准则用表'!$E$56</definedName>
    <definedName name="sheet9_276" localSheetId="9">'2-分类汇总-新会计准则用表'!$F$56</definedName>
    <definedName name="sheet9_277" localSheetId="43">'4-非流动资产汇总'!$C$44</definedName>
    <definedName name="sheet9_278" localSheetId="43">'4-非流动资产汇总'!$D$44</definedName>
    <definedName name="sheet9_279" localSheetId="9">'2-分类汇总-新会计准则用表'!$E$57</definedName>
    <definedName name="sheet9_28" localSheetId="12">'3-流动汇总'!$D$8</definedName>
    <definedName name="sheet9_280" localSheetId="9">'2-分类汇总-新会计准则用表'!$F$57</definedName>
    <definedName name="sheet9_281" localSheetId="9">'2-分类汇总-新会计准则用表'!$C$58</definedName>
    <definedName name="sheet9_282" localSheetId="9">'2-分类汇总-新会计准则用表'!$D$58</definedName>
    <definedName name="sheet9_283" localSheetId="9">'2-分类汇总-新会计准则用表'!$E$58</definedName>
    <definedName name="sheet9_284" localSheetId="9">'2-分类汇总-新会计准则用表'!$F$58</definedName>
    <definedName name="sheet9_285" localSheetId="9">'2-分类汇总-新会计准则用表'!$C$60</definedName>
    <definedName name="sheet9_286" localSheetId="9">'2-分类汇总-新会计准则用表'!$C$61</definedName>
    <definedName name="sheet9_287" localSheetId="9">'2-分类汇总-新会计准则用表'!$C$62</definedName>
    <definedName name="sheet9_288" localSheetId="9">'2-分类汇总-新会计准则用表'!$C$63</definedName>
    <definedName name="sheet9_289" localSheetId="9">'2-分类汇总-新会计准则用表'!$C$64</definedName>
    <definedName name="sheet9_29" localSheetId="9">'2-分类汇总-新会计准则用表'!$E$9</definedName>
    <definedName name="sheet9_290" localSheetId="9">'2-分类汇总-新会计准则用表'!$C$65</definedName>
    <definedName name="sheet9_291" localSheetId="9">'2-分类汇总-新会计准则用表'!$C$66</definedName>
    <definedName name="sheet9_292" localSheetId="9">'2-分类汇总-新会计准则用表'!$C$67</definedName>
    <definedName name="sheet9_293" localSheetId="9">'2-分类汇总-新会计准则用表'!$C$68</definedName>
    <definedName name="sheet9_294" localSheetId="9">'2-分类汇总-新会计准则用表'!$C$69</definedName>
    <definedName name="sheet9_295" localSheetId="9">'2-分类汇总-新会计准则用表'!$D$60</definedName>
    <definedName name="sheet9_296" localSheetId="9">'2-分类汇总-新会计准则用表'!$D$61</definedName>
    <definedName name="sheet9_297" localSheetId="9">'2-分类汇总-新会计准则用表'!$D$62</definedName>
    <definedName name="sheet9_298" localSheetId="9">'2-分类汇总-新会计准则用表'!$D$63</definedName>
    <definedName name="sheet9_299" localSheetId="9">'2-分类汇总-新会计准则用表'!$D$64</definedName>
    <definedName name="sheet9_3" localSheetId="9">'2-分类汇总-新会计准则用表'!$C$8</definedName>
    <definedName name="sheet9_30" localSheetId="9">'2-分类汇总-新会计准则用表'!$F$9</definedName>
    <definedName name="sheet9_300" localSheetId="9">'2-分类汇总-新会计准则用表'!$D$65</definedName>
    <definedName name="sheet9_301" localSheetId="9">'2-分类汇总-新会计准则用表'!$D$66</definedName>
    <definedName name="sheet9_302" localSheetId="9">'2-分类汇总-新会计准则用表'!$D$67</definedName>
    <definedName name="sheet9_303" localSheetId="9">'2-分类汇总-新会计准则用表'!$D$68</definedName>
    <definedName name="sheet9_304" localSheetId="9">'2-分类汇总-新会计准则用表'!$D$69</definedName>
    <definedName name="sheet9_305" localSheetId="9">'2-分类汇总-新会计准则用表'!$E$59</definedName>
    <definedName name="sheet9_306" localSheetId="9">'2-分类汇总-新会计准则用表'!$F$59</definedName>
    <definedName name="sheet9_307" localSheetId="82">'5-流动负债汇总'!$C$7</definedName>
    <definedName name="sheet9_308" localSheetId="82">'5-流动负债汇总'!$D$7</definedName>
    <definedName name="sheet9_309" localSheetId="9">'2-分类汇总-新会计准则用表'!$E$60</definedName>
    <definedName name="sheet9_31" localSheetId="12">'3-流动汇总'!$C$10</definedName>
    <definedName name="sheet9_310" localSheetId="9">'2-分类汇总-新会计准则用表'!$F$60</definedName>
    <definedName name="sheet9_311" localSheetId="82">'5-流动负债汇总'!$C$8</definedName>
    <definedName name="sheet9_312" localSheetId="82">'5-流动负债汇总'!$D$8</definedName>
    <definedName name="sheet9_313" localSheetId="9">'2-分类汇总-新会计准则用表'!$E$61</definedName>
    <definedName name="sheet9_314" localSheetId="9">'2-分类汇总-新会计准则用表'!$F$61</definedName>
    <definedName name="sheet9_315" localSheetId="82">'5-流动负债汇总'!$C$10</definedName>
    <definedName name="sheet9_316" localSheetId="82">'5-流动负债汇总'!$C$9</definedName>
    <definedName name="sheet9_317" localSheetId="82">'5-流动负债汇总'!$D$10</definedName>
    <definedName name="sheet9_318" localSheetId="82">'5-流动负债汇总'!$D$9</definedName>
    <definedName name="sheet9_319" localSheetId="9">'2-分类汇总-新会计准则用表'!$E$62</definedName>
    <definedName name="sheet9_32" localSheetId="12">'3-流动汇总'!$C$9</definedName>
    <definedName name="sheet9_320" localSheetId="9">'2-分类汇总-新会计准则用表'!$F$62</definedName>
    <definedName name="sheet9_321" localSheetId="82">'5-流动负债汇总'!$C$11</definedName>
    <definedName name="sheet9_322" localSheetId="82">'5-流动负债汇总'!$D$11</definedName>
    <definedName name="sheet9_323" localSheetId="9">'2-分类汇总-新会计准则用表'!$E$63</definedName>
    <definedName name="sheet9_324" localSheetId="9">'2-分类汇总-新会计准则用表'!$F$63</definedName>
    <definedName name="sheet9_325" localSheetId="95">'5-13合同负债'!$G$27</definedName>
    <definedName name="sheet9_326" localSheetId="95">'5-13合同负债'!$H$27</definedName>
    <definedName name="sheet9_327" localSheetId="9">'2-分类汇总-新会计准则用表'!$E$64</definedName>
    <definedName name="sheet9_328" localSheetId="9">'2-分类汇总-新会计准则用表'!$F$64</definedName>
    <definedName name="sheet9_329" localSheetId="82">'5-流动负债汇总'!$C$12</definedName>
    <definedName name="sheet9_33" localSheetId="9">'2-分类汇总-新会计准则用表'!$C$10</definedName>
    <definedName name="sheet9_330" localSheetId="82">'5-流动负债汇总'!$D$12</definedName>
    <definedName name="sheet9_331" localSheetId="9">'2-分类汇总-新会计准则用表'!$E$65</definedName>
    <definedName name="sheet9_332" localSheetId="9">'2-分类汇总-新会计准则用表'!$F$65</definedName>
    <definedName name="sheet9_333" localSheetId="82">'5-流动负债汇总'!$C$13</definedName>
    <definedName name="sheet9_334" localSheetId="82">'5-流动负债汇总'!$D$13</definedName>
    <definedName name="sheet9_335" localSheetId="9">'2-分类汇总-新会计准则用表'!$E$66</definedName>
    <definedName name="sheet9_336" localSheetId="9">'2-分类汇总-新会计准则用表'!$F$66</definedName>
    <definedName name="sheet9_337" localSheetId="82">'5-流动负债汇总'!$C$16</definedName>
    <definedName name="sheet9_338" localSheetId="82">'5-流动负债汇总'!$C$14</definedName>
    <definedName name="sheet9_339" localSheetId="82">'5-流动负债汇总'!$C$15</definedName>
    <definedName name="sheet9_34" localSheetId="12">'3-流动汇总'!$D$10</definedName>
    <definedName name="sheet9_340" localSheetId="82">'5-流动负债汇总'!$D$16</definedName>
    <definedName name="sheet9_341" localSheetId="82">'5-流动负债汇总'!$D$14</definedName>
    <definedName name="sheet9_342" localSheetId="82">'5-流动负债汇总'!$D$15</definedName>
    <definedName name="sheet9_343" localSheetId="9">'2-分类汇总-新会计准则用表'!$E$67</definedName>
    <definedName name="sheet9_344" localSheetId="9">'2-分类汇总-新会计准则用表'!$F$67</definedName>
    <definedName name="sheet9_345" localSheetId="82">'5-流动负债汇总'!$C$17</definedName>
    <definedName name="sheet9_346" localSheetId="82">'5-流动负债汇总'!$D$17</definedName>
    <definedName name="sheet9_347" localSheetId="9">'2-分类汇总-新会计准则用表'!$E$68</definedName>
    <definedName name="sheet9_348" localSheetId="9">'2-分类汇总-新会计准则用表'!$F$68</definedName>
    <definedName name="sheet9_349" localSheetId="82">'5-流动负债汇总'!$C$18</definedName>
    <definedName name="sheet9_35" localSheetId="12">'3-流动汇总'!$D$9</definedName>
    <definedName name="sheet9_350" localSheetId="82">'5-流动负债汇总'!$D$18</definedName>
    <definedName name="sheet9_351" localSheetId="9">'2-分类汇总-新会计准则用表'!$E$69</definedName>
    <definedName name="sheet9_352" localSheetId="9">'2-分类汇总-新会计准则用表'!$F$69</definedName>
    <definedName name="sheet9_353" localSheetId="96">'6-非流动负债汇总'!$C$27</definedName>
    <definedName name="sheet9_354" localSheetId="96">'6-非流动负债汇总'!$D$27</definedName>
    <definedName name="sheet9_355" localSheetId="9">'2-分类汇总-新会计准则用表'!$E$70</definedName>
    <definedName name="sheet9_356" localSheetId="9">'2-分类汇总-新会计准则用表'!$F$70</definedName>
    <definedName name="sheet9_357" localSheetId="96">'6-非流动负债汇总'!$C$7</definedName>
    <definedName name="sheet9_358" localSheetId="9">'2-分类汇总-新会计准则用表'!$C$71</definedName>
    <definedName name="sheet9_359" localSheetId="96">'6-非流动负债汇总'!$D$7</definedName>
    <definedName name="sheet9_36" localSheetId="9">'2-分类汇总-新会计准则用表'!$D$10</definedName>
    <definedName name="sheet9_360" localSheetId="9">'2-分类汇总-新会计准则用表'!$D$71</definedName>
    <definedName name="sheet9_361" localSheetId="9">'2-分类汇总-新会计准则用表'!$E$71</definedName>
    <definedName name="sheet9_362" localSheetId="9">'2-分类汇总-新会计准则用表'!$F$71</definedName>
    <definedName name="sheet9_363" localSheetId="96">'6-非流动负债汇总'!$C$8</definedName>
    <definedName name="sheet9_364" localSheetId="9">'2-分类汇总-新会计准则用表'!$C$72</definedName>
    <definedName name="sheet9_365" localSheetId="96">'6-非流动负债汇总'!$D$8</definedName>
    <definedName name="sheet9_366" localSheetId="9">'2-分类汇总-新会计准则用表'!$D$72</definedName>
    <definedName name="sheet9_367" localSheetId="9">'2-分类汇总-新会计准则用表'!$E$72</definedName>
    <definedName name="sheet9_368" localSheetId="9">'2-分类汇总-新会计准则用表'!$F$72</definedName>
    <definedName name="sheet9_369" localSheetId="96">'6-非流动负债汇总'!$C$9</definedName>
    <definedName name="sheet9_37" localSheetId="9">'2-分类汇总-新会计准则用表'!$E$10</definedName>
    <definedName name="sheet9_370" localSheetId="9">'2-分类汇总-新会计准则用表'!$C$73</definedName>
    <definedName name="sheet9_371" localSheetId="96">'6-非流动负债汇总'!$D$9</definedName>
    <definedName name="sheet9_372" localSheetId="9">'2-分类汇总-新会计准则用表'!$D$73</definedName>
    <definedName name="sheet9_373" localSheetId="9">'2-分类汇总-新会计准则用表'!$E$73</definedName>
    <definedName name="sheet9_374" localSheetId="9">'2-分类汇总-新会计准则用表'!$F$73</definedName>
    <definedName name="sheet9_375" localSheetId="96">'6-非流动负债汇总'!$C$10</definedName>
    <definedName name="sheet9_376" localSheetId="9">'2-分类汇总-新会计准则用表'!$C$74</definedName>
    <definedName name="sheet9_377" localSheetId="96">'6-非流动负债汇总'!$D$10</definedName>
    <definedName name="sheet9_378" localSheetId="9">'2-分类汇总-新会计准则用表'!$D$74</definedName>
    <definedName name="sheet9_379" localSheetId="9">'2-分类汇总-新会计准则用表'!$E$74</definedName>
    <definedName name="sheet9_38" localSheetId="9">'2-分类汇总-新会计准则用表'!$F$10</definedName>
    <definedName name="sheet9_380" localSheetId="9">'2-分类汇总-新会计准则用表'!$F$74</definedName>
    <definedName name="sheet9_381" localSheetId="96">'6-非流动负债汇总'!$C$11</definedName>
    <definedName name="sheet9_382" localSheetId="9">'2-分类汇总-新会计准则用表'!$C$75</definedName>
    <definedName name="sheet9_383" localSheetId="96">'6-非流动负债汇总'!$D$11</definedName>
    <definedName name="sheet9_384" localSheetId="9">'2-分类汇总-新会计准则用表'!$D$75</definedName>
    <definedName name="sheet9_385" localSheetId="9">'2-分类汇总-新会计准则用表'!$E$75</definedName>
    <definedName name="sheet9_386" localSheetId="9">'2-分类汇总-新会计准则用表'!$F$75</definedName>
    <definedName name="sheet9_387" localSheetId="96">'6-非流动负债汇总'!$C$12</definedName>
    <definedName name="sheet9_388" localSheetId="9">'2-分类汇总-新会计准则用表'!$C$76</definedName>
    <definedName name="sheet9_389" localSheetId="96">'6-非流动负债汇总'!$D$12</definedName>
    <definedName name="sheet9_39" localSheetId="12">'3-流动汇总'!$C$11</definedName>
    <definedName name="sheet9_390" localSheetId="9">'2-分类汇总-新会计准则用表'!$D$76</definedName>
    <definedName name="sheet9_391" localSheetId="9">'2-分类汇总-新会计准则用表'!$E$76</definedName>
    <definedName name="sheet9_392" localSheetId="9">'2-分类汇总-新会计准则用表'!$F$76</definedName>
    <definedName name="sheet9_393" localSheetId="96">'6-非流动负债汇总'!$C$13</definedName>
    <definedName name="sheet9_394" localSheetId="9">'2-分类汇总-新会计准则用表'!$C$77</definedName>
    <definedName name="sheet9_395" localSheetId="96">'6-非流动负债汇总'!$D$13</definedName>
    <definedName name="sheet9_396" localSheetId="9">'2-分类汇总-新会计准则用表'!$D$77</definedName>
    <definedName name="sheet9_397" localSheetId="9">'2-分类汇总-新会计准则用表'!$E$77</definedName>
    <definedName name="sheet9_398" localSheetId="9">'2-分类汇总-新会计准则用表'!$F$77</definedName>
    <definedName name="sheet9_399" localSheetId="9">'2-分类汇总-新会计准则用表'!$C$78</definedName>
    <definedName name="sheet9_4" localSheetId="9">'2-分类汇总-新会计准则用表'!$C$9</definedName>
    <definedName name="sheet9_40" localSheetId="9">'2-分类汇总-新会计准则用表'!$C$11</definedName>
    <definedName name="sheet9_400" localSheetId="9">'2-分类汇总-新会计准则用表'!$D$78</definedName>
    <definedName name="sheet9_401" localSheetId="9">'2-分类汇总-新会计准则用表'!$E$78</definedName>
    <definedName name="sheet9_402" localSheetId="9">'2-分类汇总-新会计准则用表'!$F$78</definedName>
    <definedName name="sheet9_403" localSheetId="9">'2-分类汇总-新会计准则用表'!$D$79</definedName>
    <definedName name="sheet9_404" localSheetId="9">'2-分类汇总-新会计准则用表'!$E$79</definedName>
    <definedName name="sheet9_405" localSheetId="9">'2-分类汇总-新会计准则用表'!$F$79</definedName>
    <definedName name="sheet9_41" localSheetId="12">'3-流动汇总'!$D$11</definedName>
    <definedName name="sheet9_42" localSheetId="9">'2-分类汇总-新会计准则用表'!$D$11</definedName>
    <definedName name="sheet9_43" localSheetId="9">'2-分类汇总-新会计准则用表'!$E$11</definedName>
    <definedName name="sheet9_44" localSheetId="9">'2-分类汇总-新会计准则用表'!$F$11</definedName>
    <definedName name="sheet9_45" localSheetId="9">'2-分类汇总-新会计准则用表'!$E$12</definedName>
    <definedName name="sheet9_46" localSheetId="9">'2-分类汇总-新会计准则用表'!$F$12</definedName>
    <definedName name="sheet9_47" localSheetId="12">'3-流动汇总'!$C$13</definedName>
    <definedName name="sheet9_48" localSheetId="12">'3-流动汇总'!$D$13</definedName>
    <definedName name="sheet9_49" localSheetId="9">'2-分类汇总-新会计准则用表'!$E$13</definedName>
    <definedName name="sheet9_5" localSheetId="9">'2-分类汇总-新会计准则用表'!$C$12</definedName>
    <definedName name="sheet9_50" localSheetId="9">'2-分类汇总-新会计准则用表'!$F$13</definedName>
    <definedName name="sheet9_51" localSheetId="12">'3-流动汇总'!$C$16</definedName>
    <definedName name="sheet9_52" localSheetId="11">'2-分类汇总'!$C$15</definedName>
    <definedName name="sheet9_53" localSheetId="11">'2-分类汇总'!$C$16</definedName>
    <definedName name="sheet9_54" localSheetId="9">'2-分类汇总-新会计准则用表'!$C$14</definedName>
    <definedName name="sheet9_55" localSheetId="12">'3-流动汇总'!$D$16</definedName>
    <definedName name="sheet9_56" localSheetId="11">'2-分类汇总'!$D$15</definedName>
    <definedName name="sheet9_57" localSheetId="11">'2-分类汇总'!$D$16</definedName>
    <definedName name="sheet9_58" localSheetId="9">'2-分类汇总-新会计准则用表'!$D$14</definedName>
    <definedName name="sheet9_59" localSheetId="9">'2-分类汇总-新会计准则用表'!$E$14</definedName>
    <definedName name="sheet9_6" localSheetId="9">'2-分类汇总-新会计准则用表'!$C$13</definedName>
    <definedName name="sheet9_60" localSheetId="9">'2-分类汇总-新会计准则用表'!$F$14</definedName>
    <definedName name="sheet9_61" localSheetId="12">'3-流动汇总'!$C$17</definedName>
    <definedName name="sheet9_62" localSheetId="9">'2-分类汇总-新会计准则用表'!$C$15</definedName>
    <definedName name="sheet9_63" localSheetId="12">'3-流动汇总'!$D$17</definedName>
    <definedName name="sheet9_64" localSheetId="9">'2-分类汇总-新会计准则用表'!$D$15</definedName>
    <definedName name="sheet9_65" localSheetId="9">'2-分类汇总-新会计准则用表'!$E$15</definedName>
    <definedName name="sheet9_66" localSheetId="9">'2-分类汇总-新会计准则用表'!$F$15</definedName>
    <definedName name="sheet9_67" localSheetId="9">'2-分类汇总-新会计准则用表'!$E$16</definedName>
    <definedName name="sheet9_68" localSheetId="9">'2-分类汇总-新会计准则用表'!$F$16</definedName>
    <definedName name="sheet9_69" localSheetId="12">'3-流动汇总'!$C$19</definedName>
    <definedName name="sheet9_7" localSheetId="9">'2-分类汇总-新会计准则用表'!$C$16</definedName>
    <definedName name="sheet9_70" localSheetId="9">'2-分类汇总-新会计准则用表'!$C$17</definedName>
    <definedName name="sheet9_71" localSheetId="12">'3-流动汇总'!$D$19</definedName>
    <definedName name="sheet9_72" localSheetId="9">'2-分类汇总-新会计准则用表'!$D$17</definedName>
    <definedName name="sheet9_73" localSheetId="9">'2-分类汇总-新会计准则用表'!$E$17</definedName>
    <definedName name="sheet9_74" localSheetId="9">'2-分类汇总-新会计准则用表'!$F$17</definedName>
    <definedName name="sheet9_75" localSheetId="12">'3-流动汇总'!$C$20</definedName>
    <definedName name="sheet9_76" localSheetId="9">'2-分类汇总-新会计准则用表'!$C$18</definedName>
    <definedName name="sheet9_77" localSheetId="12">'3-流动汇总'!$D$20</definedName>
    <definedName name="sheet9_78" localSheetId="9">'2-分类汇总-新会计准则用表'!$D$18</definedName>
    <definedName name="sheet9_79" localSheetId="9">'2-分类汇总-新会计准则用表'!$E$18</definedName>
    <definedName name="sheet9_8" localSheetId="9">'2-分类汇总-新会计准则用表'!$C$19</definedName>
    <definedName name="sheet9_80" localSheetId="9">'2-分类汇总-新会计准则用表'!$F$18</definedName>
    <definedName name="sheet9_81" localSheetId="12">'3-流动汇总'!$C$21</definedName>
    <definedName name="sheet9_82" localSheetId="12">'3-流动汇总'!$D$21</definedName>
    <definedName name="sheet9_83" localSheetId="9">'2-分类汇总-新会计准则用表'!$E$19</definedName>
    <definedName name="sheet9_84" localSheetId="9">'2-分类汇总-新会计准则用表'!$F$19</definedName>
    <definedName name="sheet9_85" localSheetId="42">'3-12合同资产'!$I$24</definedName>
    <definedName name="sheet9_86" localSheetId="9">'2-分类汇总-新会计准则用表'!$C$20</definedName>
    <definedName name="sheet9_87" localSheetId="42">'3-12合同资产'!$K$24</definedName>
    <definedName name="sheet9_88" localSheetId="9">'2-分类汇总-新会计准则用表'!$D$20</definedName>
    <definedName name="sheet9_89" localSheetId="9">'2-分类汇总-新会计准则用表'!$E$20</definedName>
    <definedName name="sheet9_9" localSheetId="9">'2-分类汇总-新会计准则用表'!$C$22</definedName>
    <definedName name="sheet9_90" localSheetId="9">'2-分类汇总-新会计准则用表'!$F$20</definedName>
    <definedName name="sheet9_91" localSheetId="42">'3-12合同资产'!$I$25</definedName>
    <definedName name="sheet9_92" localSheetId="9">'2-分类汇总-新会计准则用表'!$C$21</definedName>
    <definedName name="sheet9_93" localSheetId="9">'2-分类汇总-新会计准则用表'!$E$21</definedName>
    <definedName name="sheet9_94" localSheetId="9">'2-分类汇总-新会计准则用表'!$F$21</definedName>
    <definedName name="sheet9_95" localSheetId="42">'3-12合同资产'!$I$27</definedName>
    <definedName name="sheet9_96" localSheetId="42">'3-12合同资产'!$K$27</definedName>
    <definedName name="sheet9_97" localSheetId="9">'2-分类汇总-新会计准则用表'!$E$22</definedName>
    <definedName name="sheet9_98" localSheetId="9">'2-分类汇总-新会计准则用表'!$F$22</definedName>
    <definedName name="sheet9_99" localSheetId="12">'3-流动汇总'!$C$22</definedName>
    <definedName name="sheet90_1" localSheetId="89">'5-7应交税费'!$A$3</definedName>
    <definedName name="sheet90_10" localSheetId="89">'5-7应交税费'!$F$28</definedName>
    <definedName name="sheet90_11" localSheetId="4">基本信息输入表!$O$88</definedName>
    <definedName name="sheet90_12" localSheetId="89">'5-7应交税费'!$A$29</definedName>
    <definedName name="sheet90_2" localSheetId="89">'5-7应交税费'!$A$5</definedName>
    <definedName name="sheet90_5" localSheetId="89">'5-7应交税费'!$E$26</definedName>
    <definedName name="sheet90_6" localSheetId="89">'5-7应交税费'!$F$26</definedName>
    <definedName name="sheet90_7" localSheetId="4">基本信息输入表!$M$88</definedName>
    <definedName name="sheet90_8" localSheetId="89">'5-7应交税费'!$A$28</definedName>
    <definedName name="sheet90_9" localSheetId="4">基本信息输入表!$Q$88</definedName>
    <definedName name="sheet91_1" localSheetId="90">'5-8应付利息'!$A$3</definedName>
    <definedName name="sheet91_10" localSheetId="90">'5-8应付利息'!$H$28</definedName>
    <definedName name="sheet91_1000" localSheetId="90">'5-8应付利息'!$D$27</definedName>
    <definedName name="sheet91_11" localSheetId="4">基本信息输入表!$O$89</definedName>
    <definedName name="sheet91_12" localSheetId="90">'5-8应付利息'!$A$29</definedName>
    <definedName name="sheet91_2" localSheetId="90">'5-8应付利息'!$A$5</definedName>
    <definedName name="sheet91_5" localSheetId="90">'5-8应付利息'!$G$26</definedName>
    <definedName name="sheet91_6" localSheetId="90">'5-8应付利息'!$H$26</definedName>
    <definedName name="sheet91_7" localSheetId="4">基本信息输入表!$M$89</definedName>
    <definedName name="sheet91_8" localSheetId="90">'5-8应付利息'!$A$28</definedName>
    <definedName name="sheet91_9" localSheetId="4">基本信息输入表!$Q$89</definedName>
    <definedName name="sheet92_1" localSheetId="91">'5-9应付股利（利润）'!$A$3</definedName>
    <definedName name="sheet92_10" localSheetId="91">'5-9应付股利（利润）'!$F$28</definedName>
    <definedName name="sheet92_11" localSheetId="4">基本信息输入表!$O$90</definedName>
    <definedName name="sheet92_12" localSheetId="91">'5-9应付股利（利润）'!$A$29</definedName>
    <definedName name="sheet92_2" localSheetId="91">'5-9应付股利（利润）'!$A$5</definedName>
    <definedName name="sheet92_5" localSheetId="91">'5-9应付股利（利润）'!$E$26</definedName>
    <definedName name="sheet92_6" localSheetId="91">'5-9应付股利（利润）'!$F$26</definedName>
    <definedName name="sheet92_7" localSheetId="4">基本信息输入表!$M$90</definedName>
    <definedName name="sheet92_8" localSheetId="91">'5-9应付股利（利润）'!$A$28</definedName>
    <definedName name="sheet92_9" localSheetId="4">基本信息输入表!$Q$90</definedName>
    <definedName name="sheet93_1" localSheetId="92">'5-10其他应付款'!$A$3</definedName>
    <definedName name="sheet93_10" localSheetId="92">'5-10其他应付款'!$H$28</definedName>
    <definedName name="sheet93_11" localSheetId="4">基本信息输入表!$O$91</definedName>
    <definedName name="sheet93_12" localSheetId="92">'5-10其他应付款'!$A$29</definedName>
    <definedName name="sheet93_2" localSheetId="92">'5-10其他应付款'!$A$5</definedName>
    <definedName name="sheet93_5" localSheetId="92">'5-10其他应付款'!$G$26</definedName>
    <definedName name="sheet93_6" localSheetId="92">'5-10其他应付款'!$H$26</definedName>
    <definedName name="sheet93_7" localSheetId="4">基本信息输入表!$M$91</definedName>
    <definedName name="sheet93_8" localSheetId="92">'5-10其他应付款'!$A$28</definedName>
    <definedName name="sheet93_9" localSheetId="4">基本信息输入表!$Q$91</definedName>
    <definedName name="sheet94_1" localSheetId="93">'5-11一年到期非流动负债'!$A$3</definedName>
    <definedName name="sheet94_10" localSheetId="93">'5-11一年到期非流动负债'!$G$28</definedName>
    <definedName name="sheet94_11" localSheetId="4">基本信息输入表!$O$92</definedName>
    <definedName name="sheet94_12" localSheetId="93">'5-11一年到期非流动负债'!$A$29</definedName>
    <definedName name="sheet94_2" localSheetId="93">'5-11一年到期非流动负债'!$A$5</definedName>
    <definedName name="sheet94_5" localSheetId="93">'5-11一年到期非流动负债'!$F$26</definedName>
    <definedName name="sheet94_6" localSheetId="93">'5-11一年到期非流动负债'!$G$26</definedName>
    <definedName name="sheet94_7" localSheetId="4">基本信息输入表!$M$92</definedName>
    <definedName name="sheet94_8" localSheetId="93">'5-11一年到期非流动负债'!$A$28</definedName>
    <definedName name="sheet94_9" localSheetId="4">基本信息输入表!$Q$92</definedName>
    <definedName name="sheet95_1" localSheetId="94">'5-12其他流动负债'!$A$3</definedName>
    <definedName name="sheet95_10" localSheetId="94">'5-12其他流动负债'!$F$28</definedName>
    <definedName name="sheet95_11" localSheetId="4">基本信息输入表!$O$93</definedName>
    <definedName name="sheet95_12" localSheetId="94">'5-12其他流动负债'!$A$29</definedName>
    <definedName name="sheet95_2" localSheetId="94">'5-12其他流动负债'!$A$5</definedName>
    <definedName name="sheet95_5" localSheetId="94">'5-12其他流动负债'!$E$26</definedName>
    <definedName name="sheet95_6" localSheetId="94">'5-12其他流动负债'!$F$26</definedName>
    <definedName name="sheet95_7" localSheetId="4">基本信息输入表!$M$93</definedName>
    <definedName name="sheet95_8" localSheetId="94">'5-12其他流动负债'!$A$28</definedName>
    <definedName name="sheet95_9" localSheetId="4">基本信息输入表!$Q$93</definedName>
    <definedName name="sheet96_1" localSheetId="95">'5-13合同负债'!$A$3</definedName>
    <definedName name="sheet96_2" localSheetId="95">'5-13合同负债'!$A$5</definedName>
    <definedName name="sheet96_5" localSheetId="95">'5-13合同负债'!$G$26</definedName>
    <definedName name="sheet96_6" localSheetId="95">'5-13合同负债'!$H$26</definedName>
    <definedName name="sheet96_7" localSheetId="95">'5-13合同负债'!$A$28</definedName>
    <definedName name="sheet96_8" localSheetId="95">'5-13合同负债'!$H$28</definedName>
    <definedName name="sheet96_9" localSheetId="95">'5-13合同负债'!$A$29</definedName>
    <definedName name="sheet97_1" localSheetId="96">'6-非流动负债汇总'!$A$3</definedName>
    <definedName name="sheet97_10" localSheetId="96">'6-非流动负债汇总'!$F$8</definedName>
    <definedName name="sheet97_11" localSheetId="99">'6-3长期应付款'!$E$27</definedName>
    <definedName name="sheet97_12" localSheetId="99">'6-3长期应付款'!$F$27</definedName>
    <definedName name="sheet97_13" localSheetId="96">'6-非流动负债汇总'!$E$9</definedName>
    <definedName name="sheet97_14" localSheetId="96">'6-非流动负债汇总'!$F$9</definedName>
    <definedName name="sheet97_15" localSheetId="100">'6-4专项应付款'!$F$27</definedName>
    <definedName name="sheet97_16" localSheetId="100">'6-4专项应付款'!$G$27</definedName>
    <definedName name="sheet97_17" localSheetId="96">'6-非流动负债汇总'!$E$10</definedName>
    <definedName name="sheet97_18" localSheetId="96">'6-非流动负债汇总'!$F$10</definedName>
    <definedName name="sheet97_19" localSheetId="101">'6-5预计负债'!$E$27</definedName>
    <definedName name="sheet97_2" localSheetId="96">'6-非流动负债汇总'!$A$5</definedName>
    <definedName name="sheet97_20" localSheetId="101">'6-5预计负债'!$F$27</definedName>
    <definedName name="sheet97_21" localSheetId="96">'6-非流动负债汇总'!$E$11</definedName>
    <definedName name="sheet97_22" localSheetId="96">'6-非流动负债汇总'!$F$11</definedName>
    <definedName name="sheet97_23" localSheetId="102">'6-6递延所得税负债'!$D$27</definedName>
    <definedName name="sheet97_24" localSheetId="102">'6-6递延所得税负债'!$E$27</definedName>
    <definedName name="sheet97_25" localSheetId="96">'6-非流动负债汇总'!$E$12</definedName>
    <definedName name="sheet97_26" localSheetId="96">'6-非流动负债汇总'!$F$12</definedName>
    <definedName name="sheet97_27" localSheetId="103">'6-7其他非流动负债'!$E$27</definedName>
    <definedName name="sheet97_28" localSheetId="103">'6-7其他非流动负债'!$F$27</definedName>
    <definedName name="sheet97_29" localSheetId="96">'6-非流动负债汇总'!$E$13</definedName>
    <definedName name="sheet97_3" localSheetId="97">'6-1长期借款'!$I$27</definedName>
    <definedName name="sheet97_30" localSheetId="96">'6-非流动负债汇总'!$F$13</definedName>
    <definedName name="sheet97_31" localSheetId="96">'6-非流动负债汇总'!$C$26</definedName>
    <definedName name="sheet97_32" localSheetId="96">'6-非流动负债汇总'!$D$26</definedName>
    <definedName name="sheet97_33" localSheetId="96">'6-非流动负债汇总'!$E$27</definedName>
    <definedName name="sheet97_34" localSheetId="96">'6-非流动负债汇总'!$F$27</definedName>
    <definedName name="sheet97_35" localSheetId="4">基本信息输入表!$Q$94</definedName>
    <definedName name="sheet97_36" localSheetId="96">'6-非流动负债汇总'!$D$28</definedName>
    <definedName name="sheet97_4" localSheetId="97">'6-1长期借款'!$J$27</definedName>
    <definedName name="sheet97_5" localSheetId="96">'6-非流动负债汇总'!$E$7</definedName>
    <definedName name="sheet97_6" localSheetId="96">'6-非流动负债汇总'!$F$7</definedName>
    <definedName name="sheet97_7" localSheetId="98">'6-2应付债券'!$G$27</definedName>
    <definedName name="sheet97_8" localSheetId="98">'6-2应付债券'!$H$27</definedName>
    <definedName name="sheet97_9" localSheetId="96">'6-非流动负债汇总'!$E$8</definedName>
    <definedName name="sheet98_1" localSheetId="97">'6-1长期借款'!$A$3</definedName>
    <definedName name="sheet98_10" localSheetId="97">'6-1长期借款'!$J$28</definedName>
    <definedName name="sheet98_1000" localSheetId="97">'6-1长期借款'!$F$27</definedName>
    <definedName name="sheet98_11" localSheetId="4">基本信息输入表!$O$95</definedName>
    <definedName name="sheet98_12" localSheetId="97">'6-1长期借款'!$A$29</definedName>
    <definedName name="sheet98_2" localSheetId="97">'6-1长期借款'!$A$5</definedName>
    <definedName name="sheet98_5" localSheetId="97">'6-1长期借款'!$I$26</definedName>
    <definedName name="sheet98_6" localSheetId="97">'6-1长期借款'!$J$26</definedName>
    <definedName name="sheet98_7" localSheetId="4">基本信息输入表!$M$95</definedName>
    <definedName name="sheet98_8" localSheetId="97">'6-1长期借款'!$A$28</definedName>
    <definedName name="sheet98_9" localSheetId="4">基本信息输入表!$Q$95</definedName>
    <definedName name="sheet99_1" localSheetId="98">'6-2应付债券'!$A$3</definedName>
    <definedName name="sheet99_10" localSheetId="98">'6-2应付债券'!$H$28</definedName>
    <definedName name="sheet99_11" localSheetId="4">基本信息输入表!$O$96</definedName>
    <definedName name="sheet99_12" localSheetId="98">'6-2应付债券'!$A$29</definedName>
    <definedName name="sheet99_2" localSheetId="98">'6-2应付债券'!$A$5</definedName>
    <definedName name="sheet99_5" localSheetId="98">'6-2应付债券'!$G$26</definedName>
    <definedName name="sheet99_6" localSheetId="98">'6-2应付债券'!$H$26</definedName>
    <definedName name="sheet99_7" localSheetId="4">基本信息输入表!$M$96</definedName>
    <definedName name="sheet99_8" localSheetId="98">'6-2应付债券'!$A$28</definedName>
    <definedName name="sheet99_9" localSheetId="4">基本信息输入表!$Q$96</definedName>
    <definedName name="ShipBookValue" localSheetId="64">'4-6-9船舶'!$AM$27</definedName>
    <definedName name="ShipValuationPrice" localSheetId="64">'4-6-9船舶'!$AQ$27</definedName>
    <definedName name="ShorttermBorrowingBookValue" localSheetId="83">'5-1短期借款'!$I$27</definedName>
    <definedName name="ShorttermBorrowingValuationPrice" localSheetId="83">'5-1短期借款'!$J$27</definedName>
    <definedName name="SinkingAndDrivingEngineeringBookValue" localSheetId="59">'4-6-4井巷工程'!$T$27</definedName>
    <definedName name="SinkingAndDrivingEngineeringValuationPrice" localSheetId="59">'4-6-4井巷工程'!$X$27</definedName>
    <definedName name="SpecialPayableBookValue" localSheetId="100">'6-4专项应付款'!$F$27</definedName>
    <definedName name="SpecialPayableValuationPrice" localSheetId="100">'6-4专项应付款'!$G$27</definedName>
    <definedName name="StructuresBookValue" localSheetId="57">'4-6-2构筑物'!$M$27</definedName>
    <definedName name="StructuresValuationPrice" localSheetId="57">'4-6-2构筑物'!$Q$27</definedName>
    <definedName name="TaxesandDuesPayableBookValue" localSheetId="89">'5-7应交税费'!$E$27</definedName>
    <definedName name="TaxesandDuesPayableValuationPrice" localSheetId="89">'5-7应交税费'!$F$27</definedName>
    <definedName name="VehiclesBookValue" localSheetId="61">'4-6-6车辆'!$Q$27</definedName>
    <definedName name="VehiclesValuationPrice" localSheetId="61">'4-6-6车辆'!$U$27</definedName>
    <definedName name="Work_Program_By_Area_List">#REF!</definedName>
    <definedName name="WorkProcSemadSemFiniGoodBookValue" localSheetId="33">'3-9-6在产品（自制半成品）'!$F$27</definedName>
    <definedName name="WorkProcSemadSemFiniGoodValuationPrice" localSheetId="33">'3-9-6在产品（自制半成品）'!$K$27</definedName>
    <definedName name="年初短期投资">#REF!</definedName>
    <definedName name="年初货币资金">#REF!</definedName>
    <definedName name="年初应收票据">#REF!</definedName>
    <definedName name="전">#REF!</definedName>
    <definedName name="주택사업본부">#REF!</definedName>
    <definedName name="철구사업본부">#REF!</definedName>
  </definedNames>
  <calcPr calcId="191029"/>
</workbook>
</file>

<file path=xl/calcChain.xml><?xml version="1.0" encoding="utf-8"?>
<calcChain xmlns="http://schemas.openxmlformats.org/spreadsheetml/2006/main">
  <c r="A29" i="104" l="1"/>
  <c r="F28" i="104"/>
  <c r="A28" i="104"/>
  <c r="F27" i="104"/>
  <c r="E27" i="104"/>
  <c r="A26" i="104"/>
  <c r="A25" i="104"/>
  <c r="A24" i="104"/>
  <c r="A23" i="104"/>
  <c r="A22" i="104"/>
  <c r="A21" i="104"/>
  <c r="A20" i="104"/>
  <c r="A19" i="104"/>
  <c r="A18" i="104"/>
  <c r="A17" i="104"/>
  <c r="A16" i="104"/>
  <c r="A15" i="104"/>
  <c r="A14" i="104"/>
  <c r="A13" i="104"/>
  <c r="A12" i="104"/>
  <c r="A11" i="104"/>
  <c r="A10" i="104"/>
  <c r="A9" i="104"/>
  <c r="A8" i="104"/>
  <c r="A7" i="104"/>
  <c r="A5" i="104"/>
  <c r="A3" i="104"/>
  <c r="A29" i="103"/>
  <c r="E28" i="103"/>
  <c r="A28" i="103"/>
  <c r="E27" i="103"/>
  <c r="D27" i="103"/>
  <c r="A26" i="103"/>
  <c r="A25" i="103"/>
  <c r="A24" i="103"/>
  <c r="A23" i="103"/>
  <c r="A22" i="103"/>
  <c r="A21" i="103"/>
  <c r="A20" i="103"/>
  <c r="A19" i="103"/>
  <c r="A18" i="103"/>
  <c r="A17" i="103"/>
  <c r="A16" i="103"/>
  <c r="A15" i="103"/>
  <c r="A14" i="103"/>
  <c r="A13" i="103"/>
  <c r="A12" i="103"/>
  <c r="A11" i="103"/>
  <c r="A10" i="103"/>
  <c r="A9" i="103"/>
  <c r="A8" i="103"/>
  <c r="A7" i="103"/>
  <c r="A5" i="103"/>
  <c r="A3" i="103"/>
  <c r="A29" i="102"/>
  <c r="F28" i="102"/>
  <c r="A28" i="102"/>
  <c r="F27" i="102"/>
  <c r="E27" i="102"/>
  <c r="A26" i="102"/>
  <c r="A25" i="102"/>
  <c r="A24" i="102"/>
  <c r="A23" i="102"/>
  <c r="A22" i="102"/>
  <c r="A21" i="102"/>
  <c r="A20" i="102"/>
  <c r="A19" i="102"/>
  <c r="A18" i="102"/>
  <c r="A17" i="102"/>
  <c r="A16" i="102"/>
  <c r="A15" i="102"/>
  <c r="A14" i="102"/>
  <c r="A13" i="102"/>
  <c r="A12" i="102"/>
  <c r="A11" i="102"/>
  <c r="A10" i="102"/>
  <c r="A9" i="102"/>
  <c r="A8" i="102"/>
  <c r="A7" i="102"/>
  <c r="A5" i="102"/>
  <c r="A3" i="102"/>
  <c r="A29" i="101"/>
  <c r="G28" i="101"/>
  <c r="A28" i="101"/>
  <c r="G27" i="101"/>
  <c r="F27" i="101"/>
  <c r="A26" i="101"/>
  <c r="A25" i="101"/>
  <c r="A24" i="101"/>
  <c r="A23" i="101"/>
  <c r="A22" i="101"/>
  <c r="A21" i="101"/>
  <c r="A20" i="101"/>
  <c r="A19" i="101"/>
  <c r="A18" i="101"/>
  <c r="A17" i="101"/>
  <c r="A16" i="101"/>
  <c r="A15" i="101"/>
  <c r="A14" i="101"/>
  <c r="A13" i="101"/>
  <c r="A12" i="101"/>
  <c r="A11" i="101"/>
  <c r="A10" i="101"/>
  <c r="A9" i="101"/>
  <c r="A8" i="101"/>
  <c r="A7" i="101"/>
  <c r="A5" i="101"/>
  <c r="A3" i="101"/>
  <c r="A29" i="100"/>
  <c r="F28" i="100"/>
  <c r="A28" i="100"/>
  <c r="F27" i="100"/>
  <c r="E27" i="100"/>
  <c r="A26" i="100"/>
  <c r="A25" i="100"/>
  <c r="A24" i="100"/>
  <c r="A23" i="100"/>
  <c r="A22" i="100"/>
  <c r="A21" i="100"/>
  <c r="A20" i="100"/>
  <c r="A19" i="100"/>
  <c r="A18" i="100"/>
  <c r="A17" i="100"/>
  <c r="A16" i="100"/>
  <c r="A15" i="100"/>
  <c r="A14" i="100"/>
  <c r="A13" i="100"/>
  <c r="A12" i="100"/>
  <c r="A11" i="100"/>
  <c r="A10" i="100"/>
  <c r="A9" i="100"/>
  <c r="A8" i="100"/>
  <c r="A7" i="100"/>
  <c r="A5" i="100"/>
  <c r="A3" i="100"/>
  <c r="A29" i="99"/>
  <c r="H28" i="99"/>
  <c r="A28" i="99"/>
  <c r="H27" i="99"/>
  <c r="G27" i="99"/>
  <c r="A26" i="99"/>
  <c r="A25" i="99"/>
  <c r="A24" i="99"/>
  <c r="A23" i="99"/>
  <c r="A22" i="99"/>
  <c r="A21" i="99"/>
  <c r="A20" i="99"/>
  <c r="A19" i="99"/>
  <c r="A18" i="99"/>
  <c r="A17" i="99"/>
  <c r="A16" i="99"/>
  <c r="A15" i="99"/>
  <c r="A14" i="99"/>
  <c r="A13" i="99"/>
  <c r="A12" i="99"/>
  <c r="A11" i="99"/>
  <c r="A10" i="99"/>
  <c r="A9" i="99"/>
  <c r="A8" i="99"/>
  <c r="A7" i="99"/>
  <c r="A5" i="99"/>
  <c r="A3" i="99"/>
  <c r="A29" i="98"/>
  <c r="J28" i="98"/>
  <c r="A28" i="98"/>
  <c r="J27" i="98"/>
  <c r="I27" i="98"/>
  <c r="A26" i="98"/>
  <c r="A25" i="98"/>
  <c r="A24" i="98"/>
  <c r="A23" i="98"/>
  <c r="A22" i="98"/>
  <c r="A21" i="98"/>
  <c r="A20" i="98"/>
  <c r="A19" i="98"/>
  <c r="A18" i="98"/>
  <c r="A17" i="98"/>
  <c r="A16" i="98"/>
  <c r="A15" i="98"/>
  <c r="A14" i="98"/>
  <c r="A13" i="98"/>
  <c r="A12" i="98"/>
  <c r="A11" i="98"/>
  <c r="A10" i="98"/>
  <c r="A9" i="98"/>
  <c r="A8" i="98"/>
  <c r="A7" i="98"/>
  <c r="A5" i="98"/>
  <c r="A3" i="98"/>
  <c r="D28" i="97"/>
  <c r="F27" i="97"/>
  <c r="E27" i="97"/>
  <c r="D27" i="97"/>
  <c r="C27" i="97"/>
  <c r="F13" i="97"/>
  <c r="E13" i="97"/>
  <c r="D13" i="97"/>
  <c r="C13" i="97"/>
  <c r="F12" i="97"/>
  <c r="E12" i="97"/>
  <c r="D12" i="97"/>
  <c r="C12" i="97"/>
  <c r="F11" i="97"/>
  <c r="E11" i="97"/>
  <c r="D11" i="97"/>
  <c r="C11" i="97"/>
  <c r="F10" i="97"/>
  <c r="E10" i="97"/>
  <c r="D10" i="97"/>
  <c r="C10" i="97"/>
  <c r="F9" i="97"/>
  <c r="E9" i="97"/>
  <c r="D9" i="97"/>
  <c r="C9" i="97"/>
  <c r="F8" i="97"/>
  <c r="E8" i="97"/>
  <c r="D8" i="97"/>
  <c r="C8" i="97"/>
  <c r="F7" i="97"/>
  <c r="E7" i="97"/>
  <c r="D7" i="97"/>
  <c r="C7" i="97"/>
  <c r="A5" i="97"/>
  <c r="A3" i="97"/>
  <c r="A29" i="96"/>
  <c r="H28" i="96"/>
  <c r="A28" i="96"/>
  <c r="H27" i="96"/>
  <c r="G27" i="96"/>
  <c r="A26" i="96"/>
  <c r="A25" i="96"/>
  <c r="A24" i="96"/>
  <c r="A23" i="96"/>
  <c r="A22" i="96"/>
  <c r="A21" i="96"/>
  <c r="A20" i="96"/>
  <c r="A19" i="96"/>
  <c r="A18" i="96"/>
  <c r="A17" i="96"/>
  <c r="A16" i="96"/>
  <c r="A15" i="96"/>
  <c r="A14" i="96"/>
  <c r="A13" i="96"/>
  <c r="A12" i="96"/>
  <c r="A11" i="96"/>
  <c r="A10" i="96"/>
  <c r="A9" i="96"/>
  <c r="A8" i="96"/>
  <c r="A7" i="96"/>
  <c r="A5" i="96"/>
  <c r="A3" i="96"/>
  <c r="A29" i="95"/>
  <c r="F28" i="95"/>
  <c r="A28" i="95"/>
  <c r="F27" i="95"/>
  <c r="E27" i="95"/>
  <c r="A26" i="95"/>
  <c r="A25" i="95"/>
  <c r="A24" i="95"/>
  <c r="A23" i="95"/>
  <c r="A22" i="95"/>
  <c r="A21" i="95"/>
  <c r="A20" i="95"/>
  <c r="A19" i="95"/>
  <c r="A18" i="95"/>
  <c r="A17" i="95"/>
  <c r="A16" i="95"/>
  <c r="A15" i="95"/>
  <c r="A14" i="95"/>
  <c r="A13" i="95"/>
  <c r="A12" i="95"/>
  <c r="A11" i="95"/>
  <c r="A10" i="95"/>
  <c r="A9" i="95"/>
  <c r="A8" i="95"/>
  <c r="A7" i="95"/>
  <c r="A5" i="95"/>
  <c r="A3" i="95"/>
  <c r="A29" i="94"/>
  <c r="G28" i="94"/>
  <c r="A28" i="94"/>
  <c r="G27" i="94"/>
  <c r="F27" i="94"/>
  <c r="A26" i="94"/>
  <c r="A25" i="94"/>
  <c r="A24" i="94"/>
  <c r="A23" i="94"/>
  <c r="A22" i="94"/>
  <c r="A21" i="94"/>
  <c r="A20" i="94"/>
  <c r="A19" i="94"/>
  <c r="A18" i="94"/>
  <c r="A17" i="94"/>
  <c r="A16" i="94"/>
  <c r="A15" i="94"/>
  <c r="A14" i="94"/>
  <c r="A13" i="94"/>
  <c r="A12" i="94"/>
  <c r="A11" i="94"/>
  <c r="A10" i="94"/>
  <c r="A9" i="94"/>
  <c r="A8" i="94"/>
  <c r="A7" i="94"/>
  <c r="A5" i="94"/>
  <c r="A3" i="94"/>
  <c r="A29" i="93"/>
  <c r="H28" i="93"/>
  <c r="A28" i="93"/>
  <c r="H27" i="93"/>
  <c r="G27" i="93"/>
  <c r="A26" i="93"/>
  <c r="A25" i="93"/>
  <c r="A24" i="93"/>
  <c r="A23" i="93"/>
  <c r="A22" i="93"/>
  <c r="A21" i="93"/>
  <c r="A20" i="93"/>
  <c r="A19" i="93"/>
  <c r="A18" i="93"/>
  <c r="A17" i="93"/>
  <c r="A16" i="93"/>
  <c r="A15" i="93"/>
  <c r="A14" i="93"/>
  <c r="A13" i="93"/>
  <c r="A12" i="93"/>
  <c r="A11" i="93"/>
  <c r="A10" i="93"/>
  <c r="A9" i="93"/>
  <c r="A8" i="93"/>
  <c r="A7" i="93"/>
  <c r="A5" i="93"/>
  <c r="A3" i="93"/>
  <c r="A29" i="92"/>
  <c r="F28" i="92"/>
  <c r="A28" i="92"/>
  <c r="F27" i="92"/>
  <c r="E27" i="92"/>
  <c r="A26" i="92"/>
  <c r="A25" i="92"/>
  <c r="A24" i="92"/>
  <c r="A23" i="92"/>
  <c r="A22" i="92"/>
  <c r="A21" i="92"/>
  <c r="A20" i="92"/>
  <c r="A19" i="92"/>
  <c r="A18" i="92"/>
  <c r="A17" i="92"/>
  <c r="A16" i="92"/>
  <c r="A15" i="92"/>
  <c r="A14" i="92"/>
  <c r="A13" i="92"/>
  <c r="A12" i="92"/>
  <c r="A11" i="92"/>
  <c r="A10" i="92"/>
  <c r="A9" i="92"/>
  <c r="A8" i="92"/>
  <c r="A7" i="92"/>
  <c r="A5" i="92"/>
  <c r="A3" i="92"/>
  <c r="A29" i="91"/>
  <c r="H28" i="91"/>
  <c r="A28" i="91"/>
  <c r="H27" i="91"/>
  <c r="G27" i="91"/>
  <c r="A26" i="91"/>
  <c r="A25" i="91"/>
  <c r="A24" i="91"/>
  <c r="A23" i="91"/>
  <c r="A22" i="91"/>
  <c r="A21" i="91"/>
  <c r="A20" i="91"/>
  <c r="A19" i="91"/>
  <c r="A18" i="91"/>
  <c r="A17" i="91"/>
  <c r="A16" i="91"/>
  <c r="A15" i="91"/>
  <c r="A14" i="91"/>
  <c r="A13" i="91"/>
  <c r="A12" i="91"/>
  <c r="A11" i="91"/>
  <c r="A10" i="91"/>
  <c r="A9" i="91"/>
  <c r="A8" i="91"/>
  <c r="A7" i="91"/>
  <c r="A5" i="91"/>
  <c r="A3" i="91"/>
  <c r="A29" i="90"/>
  <c r="F28" i="90"/>
  <c r="A28" i="90"/>
  <c r="F27" i="90"/>
  <c r="E27" i="90"/>
  <c r="A26" i="90"/>
  <c r="A25" i="90"/>
  <c r="A24" i="90"/>
  <c r="A23" i="90"/>
  <c r="A22" i="90"/>
  <c r="A21" i="90"/>
  <c r="A20" i="90"/>
  <c r="A19" i="90"/>
  <c r="A18" i="90"/>
  <c r="A17" i="90"/>
  <c r="A16" i="90"/>
  <c r="A15" i="90"/>
  <c r="A14" i="90"/>
  <c r="A13" i="90"/>
  <c r="A12" i="90"/>
  <c r="A11" i="90"/>
  <c r="A10" i="90"/>
  <c r="A9" i="90"/>
  <c r="A8" i="90"/>
  <c r="A7" i="90"/>
  <c r="A5" i="90"/>
  <c r="A3" i="90"/>
  <c r="A29" i="89"/>
  <c r="E28" i="89"/>
  <c r="A28" i="89"/>
  <c r="E27" i="89"/>
  <c r="D27" i="89"/>
  <c r="A26" i="89"/>
  <c r="A25" i="89"/>
  <c r="A24" i="89"/>
  <c r="A23" i="89"/>
  <c r="A22" i="89"/>
  <c r="A21" i="89"/>
  <c r="A20" i="89"/>
  <c r="A19" i="89"/>
  <c r="A18" i="89"/>
  <c r="A17" i="89"/>
  <c r="A16" i="89"/>
  <c r="A15" i="89"/>
  <c r="A14" i="89"/>
  <c r="A13" i="89"/>
  <c r="A12" i="89"/>
  <c r="A11" i="89"/>
  <c r="A10" i="89"/>
  <c r="A9" i="89"/>
  <c r="A8" i="89"/>
  <c r="A7" i="89"/>
  <c r="A5" i="89"/>
  <c r="A3" i="89"/>
  <c r="A29" i="88"/>
  <c r="H28" i="88"/>
  <c r="A28" i="88"/>
  <c r="H27" i="88"/>
  <c r="G27" i="88"/>
  <c r="A26" i="88"/>
  <c r="A25" i="88"/>
  <c r="A24" i="88"/>
  <c r="A23" i="88"/>
  <c r="A22" i="88"/>
  <c r="A21" i="88"/>
  <c r="A20" i="88"/>
  <c r="A19" i="88"/>
  <c r="A18" i="88"/>
  <c r="A17" i="88"/>
  <c r="A16" i="88"/>
  <c r="A15" i="88"/>
  <c r="A14" i="88"/>
  <c r="A13" i="88"/>
  <c r="A12" i="88"/>
  <c r="A11" i="88"/>
  <c r="A10" i="88"/>
  <c r="A9" i="88"/>
  <c r="A8" i="88"/>
  <c r="A7" i="88"/>
  <c r="A5" i="88"/>
  <c r="A3" i="88"/>
  <c r="A29" i="87"/>
  <c r="H28" i="87"/>
  <c r="A28" i="87"/>
  <c r="H27" i="87"/>
  <c r="G27" i="87"/>
  <c r="A26" i="87"/>
  <c r="A25" i="87"/>
  <c r="A24" i="87"/>
  <c r="A23" i="87"/>
  <c r="A22" i="87"/>
  <c r="A21" i="87"/>
  <c r="A20" i="87"/>
  <c r="A19" i="87"/>
  <c r="A18" i="87"/>
  <c r="A17" i="87"/>
  <c r="A16" i="87"/>
  <c r="A15" i="87"/>
  <c r="A14" i="87"/>
  <c r="A13" i="87"/>
  <c r="A12" i="87"/>
  <c r="A11" i="87"/>
  <c r="A10" i="87"/>
  <c r="A9" i="87"/>
  <c r="A8" i="87"/>
  <c r="A7" i="87"/>
  <c r="A5" i="87"/>
  <c r="A3" i="87"/>
  <c r="A29" i="86"/>
  <c r="G28" i="86"/>
  <c r="A28" i="86"/>
  <c r="G27" i="86"/>
  <c r="F27" i="86"/>
  <c r="A26" i="86"/>
  <c r="A25" i="86"/>
  <c r="A24" i="86"/>
  <c r="A23" i="86"/>
  <c r="A22" i="86"/>
  <c r="A21" i="86"/>
  <c r="A20" i="86"/>
  <c r="A19" i="86"/>
  <c r="A18" i="86"/>
  <c r="A17" i="86"/>
  <c r="A16" i="86"/>
  <c r="A15" i="86"/>
  <c r="A14" i="86"/>
  <c r="A13" i="86"/>
  <c r="A12" i="86"/>
  <c r="A11" i="86"/>
  <c r="A10" i="86"/>
  <c r="A9" i="86"/>
  <c r="A8" i="86"/>
  <c r="A7" i="86"/>
  <c r="A5" i="86"/>
  <c r="A3" i="86"/>
  <c r="A29" i="85"/>
  <c r="H28" i="85"/>
  <c r="A28" i="85"/>
  <c r="H27" i="85"/>
  <c r="G27" i="85"/>
  <c r="A26" i="85"/>
  <c r="A25" i="85"/>
  <c r="A24" i="85"/>
  <c r="A23" i="85"/>
  <c r="A22" i="85"/>
  <c r="A21" i="85"/>
  <c r="A20" i="85"/>
  <c r="A19" i="85"/>
  <c r="A18" i="85"/>
  <c r="A17" i="85"/>
  <c r="A16" i="85"/>
  <c r="A15" i="85"/>
  <c r="A14" i="85"/>
  <c r="A13" i="85"/>
  <c r="A12" i="85"/>
  <c r="A11" i="85"/>
  <c r="A10" i="85"/>
  <c r="A9" i="85"/>
  <c r="A8" i="85"/>
  <c r="A7" i="85"/>
  <c r="A5" i="85"/>
  <c r="A3" i="85"/>
  <c r="A29" i="84"/>
  <c r="J28" i="84"/>
  <c r="A28" i="84"/>
  <c r="J27" i="84"/>
  <c r="I27" i="84"/>
  <c r="A26" i="84"/>
  <c r="A25" i="84"/>
  <c r="A24" i="84"/>
  <c r="A23" i="84"/>
  <c r="A22" i="84"/>
  <c r="A21" i="84"/>
  <c r="A20" i="84"/>
  <c r="A19" i="84"/>
  <c r="A18" i="84"/>
  <c r="A17" i="84"/>
  <c r="A16" i="84"/>
  <c r="A15" i="84"/>
  <c r="A14" i="84"/>
  <c r="A13" i="84"/>
  <c r="A12" i="84"/>
  <c r="A11" i="84"/>
  <c r="A10" i="84"/>
  <c r="A9" i="84"/>
  <c r="A8" i="84"/>
  <c r="A7" i="84"/>
  <c r="A5" i="84"/>
  <c r="A3" i="84"/>
  <c r="D29" i="83"/>
  <c r="F28" i="83"/>
  <c r="E28" i="83"/>
  <c r="D28" i="83"/>
  <c r="C28" i="83"/>
  <c r="F18" i="83"/>
  <c r="E18" i="83"/>
  <c r="D18" i="83"/>
  <c r="C18" i="83"/>
  <c r="F17" i="83"/>
  <c r="E17" i="83"/>
  <c r="D17" i="83"/>
  <c r="C17" i="83"/>
  <c r="F16" i="83"/>
  <c r="E16" i="83"/>
  <c r="D16" i="83"/>
  <c r="C16" i="83"/>
  <c r="F15" i="83"/>
  <c r="E15" i="83"/>
  <c r="D15" i="83"/>
  <c r="C15" i="83"/>
  <c r="F14" i="83"/>
  <c r="E14" i="83"/>
  <c r="D14" i="83"/>
  <c r="C14" i="83"/>
  <c r="F13" i="83"/>
  <c r="E13" i="83"/>
  <c r="D13" i="83"/>
  <c r="C13" i="83"/>
  <c r="F12" i="83"/>
  <c r="E12" i="83"/>
  <c r="D12" i="83"/>
  <c r="C12" i="83"/>
  <c r="F11" i="83"/>
  <c r="E11" i="83"/>
  <c r="D11" i="83"/>
  <c r="C11" i="83"/>
  <c r="F10" i="83"/>
  <c r="E10" i="83"/>
  <c r="D10" i="83"/>
  <c r="C10" i="83"/>
  <c r="F9" i="83"/>
  <c r="E9" i="83"/>
  <c r="D9" i="83"/>
  <c r="C9" i="83"/>
  <c r="F8" i="83"/>
  <c r="E8" i="83"/>
  <c r="D8" i="83"/>
  <c r="C8" i="83"/>
  <c r="F7" i="83"/>
  <c r="E7" i="83"/>
  <c r="D7" i="83"/>
  <c r="C7" i="83"/>
  <c r="A5" i="83"/>
  <c r="A3" i="83"/>
  <c r="A29" i="82"/>
  <c r="E28" i="82"/>
  <c r="A28" i="82"/>
  <c r="F27" i="82"/>
  <c r="E27" i="82"/>
  <c r="D27" i="82"/>
  <c r="F26" i="82"/>
  <c r="A26" i="82"/>
  <c r="F25" i="82"/>
  <c r="A25" i="82"/>
  <c r="F24" i="82"/>
  <c r="A24" i="82"/>
  <c r="F23" i="82"/>
  <c r="A23" i="82"/>
  <c r="F22" i="82"/>
  <c r="A22" i="82"/>
  <c r="F21" i="82"/>
  <c r="A21" i="82"/>
  <c r="F20" i="82"/>
  <c r="A20" i="82"/>
  <c r="F19" i="82"/>
  <c r="A19" i="82"/>
  <c r="F18" i="82"/>
  <c r="A18" i="82"/>
  <c r="F17" i="82"/>
  <c r="A17" i="82"/>
  <c r="F16" i="82"/>
  <c r="A16" i="82"/>
  <c r="F15" i="82"/>
  <c r="A15" i="82"/>
  <c r="F14" i="82"/>
  <c r="A14" i="82"/>
  <c r="F13" i="82"/>
  <c r="A13" i="82"/>
  <c r="F12" i="82"/>
  <c r="A12" i="82"/>
  <c r="F11" i="82"/>
  <c r="A11" i="82"/>
  <c r="F10" i="82"/>
  <c r="A10" i="82"/>
  <c r="F9" i="82"/>
  <c r="A9" i="82"/>
  <c r="F8" i="82"/>
  <c r="A8" i="82"/>
  <c r="F7" i="82"/>
  <c r="A7" i="82"/>
  <c r="A5" i="82"/>
  <c r="A3" i="82"/>
  <c r="A29" i="81"/>
  <c r="E28" i="81"/>
  <c r="A28" i="81"/>
  <c r="E27" i="81"/>
  <c r="D27" i="81"/>
  <c r="A26" i="81"/>
  <c r="A25" i="81"/>
  <c r="A24" i="81"/>
  <c r="A23" i="81"/>
  <c r="A22" i="81"/>
  <c r="A21" i="81"/>
  <c r="A20" i="81"/>
  <c r="A19" i="81"/>
  <c r="A18" i="81"/>
  <c r="A17" i="81"/>
  <c r="A16" i="81"/>
  <c r="A15" i="81"/>
  <c r="A14" i="81"/>
  <c r="A13" i="81"/>
  <c r="A12" i="81"/>
  <c r="A11" i="81"/>
  <c r="A10" i="81"/>
  <c r="A9" i="81"/>
  <c r="A8" i="81"/>
  <c r="A7" i="81"/>
  <c r="A5" i="81"/>
  <c r="A3" i="81"/>
  <c r="A29" i="80"/>
  <c r="H28" i="80"/>
  <c r="A28" i="80"/>
  <c r="J27" i="80"/>
  <c r="I27" i="80"/>
  <c r="H27" i="80"/>
  <c r="G27" i="80"/>
  <c r="J26" i="80"/>
  <c r="I26" i="80"/>
  <c r="A26" i="80"/>
  <c r="J25" i="80"/>
  <c r="I25" i="80"/>
  <c r="A25" i="80"/>
  <c r="J24" i="80"/>
  <c r="I24" i="80"/>
  <c r="A24" i="80"/>
  <c r="J23" i="80"/>
  <c r="I23" i="80"/>
  <c r="A23" i="80"/>
  <c r="J22" i="80"/>
  <c r="I22" i="80"/>
  <c r="A22" i="80"/>
  <c r="J21" i="80"/>
  <c r="I21" i="80"/>
  <c r="A21" i="80"/>
  <c r="J20" i="80"/>
  <c r="I20" i="80"/>
  <c r="A20" i="80"/>
  <c r="J19" i="80"/>
  <c r="I19" i="80"/>
  <c r="A19" i="80"/>
  <c r="J18" i="80"/>
  <c r="I18" i="80"/>
  <c r="A18" i="80"/>
  <c r="J17" i="80"/>
  <c r="I17" i="80"/>
  <c r="A17" i="80"/>
  <c r="J16" i="80"/>
  <c r="I16" i="80"/>
  <c r="A16" i="80"/>
  <c r="J15" i="80"/>
  <c r="I15" i="80"/>
  <c r="A15" i="80"/>
  <c r="J14" i="80"/>
  <c r="I14" i="80"/>
  <c r="A14" i="80"/>
  <c r="J13" i="80"/>
  <c r="I13" i="80"/>
  <c r="A13" i="80"/>
  <c r="J12" i="80"/>
  <c r="I12" i="80"/>
  <c r="A12" i="80"/>
  <c r="J11" i="80"/>
  <c r="I11" i="80"/>
  <c r="A11" i="80"/>
  <c r="J10" i="80"/>
  <c r="I10" i="80"/>
  <c r="A10" i="80"/>
  <c r="J9" i="80"/>
  <c r="I9" i="80"/>
  <c r="A9" i="80"/>
  <c r="J8" i="80"/>
  <c r="I8" i="80"/>
  <c r="A8" i="80"/>
  <c r="J7" i="80"/>
  <c r="I7" i="80"/>
  <c r="A7" i="80"/>
  <c r="A5" i="80"/>
  <c r="A3" i="80"/>
  <c r="A29" i="79"/>
  <c r="E28" i="79"/>
  <c r="A28" i="79"/>
  <c r="G27" i="79"/>
  <c r="F27" i="79"/>
  <c r="E27" i="79"/>
  <c r="D27" i="79"/>
  <c r="G25" i="79"/>
  <c r="F25" i="79"/>
  <c r="E25" i="79"/>
  <c r="D25" i="79"/>
  <c r="G24" i="79"/>
  <c r="F24" i="79"/>
  <c r="A24" i="79"/>
  <c r="G23" i="79"/>
  <c r="F23" i="79"/>
  <c r="A23" i="79"/>
  <c r="G22" i="79"/>
  <c r="F22" i="79"/>
  <c r="A22" i="79"/>
  <c r="G21" i="79"/>
  <c r="F21" i="79"/>
  <c r="A21" i="79"/>
  <c r="G20" i="79"/>
  <c r="F20" i="79"/>
  <c r="A20" i="79"/>
  <c r="G19" i="79"/>
  <c r="F19" i="79"/>
  <c r="A19" i="79"/>
  <c r="G18" i="79"/>
  <c r="F18" i="79"/>
  <c r="A18" i="79"/>
  <c r="G17" i="79"/>
  <c r="F17" i="79"/>
  <c r="A17" i="79"/>
  <c r="G16" i="79"/>
  <c r="F16" i="79"/>
  <c r="A16" i="79"/>
  <c r="G15" i="79"/>
  <c r="F15" i="79"/>
  <c r="A15" i="79"/>
  <c r="G14" i="79"/>
  <c r="F14" i="79"/>
  <c r="A14" i="79"/>
  <c r="G13" i="79"/>
  <c r="F13" i="79"/>
  <c r="A13" i="79"/>
  <c r="G12" i="79"/>
  <c r="F12" i="79"/>
  <c r="A12" i="79"/>
  <c r="G11" i="79"/>
  <c r="F11" i="79"/>
  <c r="A11" i="79"/>
  <c r="G10" i="79"/>
  <c r="F10" i="79"/>
  <c r="A10" i="79"/>
  <c r="G9" i="79"/>
  <c r="F9" i="79"/>
  <c r="A9" i="79"/>
  <c r="G8" i="79"/>
  <c r="F8" i="79"/>
  <c r="A8" i="79"/>
  <c r="G7" i="79"/>
  <c r="F7" i="79"/>
  <c r="A7" i="79"/>
  <c r="A5" i="79"/>
  <c r="A3" i="79"/>
  <c r="A29" i="78"/>
  <c r="J28" i="78"/>
  <c r="A28" i="78"/>
  <c r="L27" i="78"/>
  <c r="K27" i="78"/>
  <c r="J27" i="78"/>
  <c r="I27" i="78"/>
  <c r="L26" i="78"/>
  <c r="K26" i="78"/>
  <c r="A26" i="78"/>
  <c r="L25" i="78"/>
  <c r="K25" i="78"/>
  <c r="A25" i="78"/>
  <c r="L24" i="78"/>
  <c r="K24" i="78"/>
  <c r="A24" i="78"/>
  <c r="L23" i="78"/>
  <c r="K23" i="78"/>
  <c r="A23" i="78"/>
  <c r="L22" i="78"/>
  <c r="K22" i="78"/>
  <c r="A22" i="78"/>
  <c r="L21" i="78"/>
  <c r="K21" i="78"/>
  <c r="A21" i="78"/>
  <c r="L20" i="78"/>
  <c r="K20" i="78"/>
  <c r="A20" i="78"/>
  <c r="L19" i="78"/>
  <c r="K19" i="78"/>
  <c r="A19" i="78"/>
  <c r="L18" i="78"/>
  <c r="K18" i="78"/>
  <c r="A18" i="78"/>
  <c r="L17" i="78"/>
  <c r="K17" i="78"/>
  <c r="A17" i="78"/>
  <c r="L16" i="78"/>
  <c r="K16" i="78"/>
  <c r="A16" i="78"/>
  <c r="L15" i="78"/>
  <c r="K15" i="78"/>
  <c r="A15" i="78"/>
  <c r="L14" i="78"/>
  <c r="K14" i="78"/>
  <c r="A14" i="78"/>
  <c r="L13" i="78"/>
  <c r="K13" i="78"/>
  <c r="A13" i="78"/>
  <c r="L12" i="78"/>
  <c r="K12" i="78"/>
  <c r="A12" i="78"/>
  <c r="L11" i="78"/>
  <c r="K11" i="78"/>
  <c r="A11" i="78"/>
  <c r="L10" i="78"/>
  <c r="K10" i="78"/>
  <c r="A10" i="78"/>
  <c r="L9" i="78"/>
  <c r="K9" i="78"/>
  <c r="A9" i="78"/>
  <c r="L8" i="78"/>
  <c r="K8" i="78"/>
  <c r="A8" i="78"/>
  <c r="L7" i="78"/>
  <c r="K7" i="78"/>
  <c r="A7" i="78"/>
  <c r="A5" i="78"/>
  <c r="A3" i="78"/>
  <c r="A29" i="77"/>
  <c r="L28" i="77"/>
  <c r="A28" i="77"/>
  <c r="N27" i="77"/>
  <c r="M27" i="77"/>
  <c r="L27" i="77"/>
  <c r="J27" i="77"/>
  <c r="J26" i="77"/>
  <c r="N25" i="77"/>
  <c r="M25" i="77"/>
  <c r="L25" i="77"/>
  <c r="K25" i="77"/>
  <c r="J25" i="77"/>
  <c r="I25" i="77"/>
  <c r="N24" i="77"/>
  <c r="M24" i="77"/>
  <c r="A24" i="77"/>
  <c r="N23" i="77"/>
  <c r="M23" i="77"/>
  <c r="A23" i="77"/>
  <c r="N22" i="77"/>
  <c r="M22" i="77"/>
  <c r="A22" i="77"/>
  <c r="N21" i="77"/>
  <c r="M21" i="77"/>
  <c r="A21" i="77"/>
  <c r="N20" i="77"/>
  <c r="M20" i="77"/>
  <c r="A20" i="77"/>
  <c r="N19" i="77"/>
  <c r="M19" i="77"/>
  <c r="A19" i="77"/>
  <c r="N18" i="77"/>
  <c r="M18" i="77"/>
  <c r="A18" i="77"/>
  <c r="N17" i="77"/>
  <c r="M17" i="77"/>
  <c r="A17" i="77"/>
  <c r="N16" i="77"/>
  <c r="M16" i="77"/>
  <c r="A16" i="77"/>
  <c r="N15" i="77"/>
  <c r="M15" i="77"/>
  <c r="A15" i="77"/>
  <c r="N14" i="77"/>
  <c r="M14" i="77"/>
  <c r="A14" i="77"/>
  <c r="N13" i="77"/>
  <c r="M13" i="77"/>
  <c r="A13" i="77"/>
  <c r="N12" i="77"/>
  <c r="M12" i="77"/>
  <c r="A12" i="77"/>
  <c r="N11" i="77"/>
  <c r="M11" i="77"/>
  <c r="A11" i="77"/>
  <c r="N10" i="77"/>
  <c r="M10" i="77"/>
  <c r="A10" i="77"/>
  <c r="N9" i="77"/>
  <c r="M9" i="77"/>
  <c r="A9" i="77"/>
  <c r="N8" i="77"/>
  <c r="M8" i="77"/>
  <c r="A8" i="77"/>
  <c r="N7" i="77"/>
  <c r="M7" i="77"/>
  <c r="A7" i="77"/>
  <c r="A5" i="77"/>
  <c r="A3" i="77"/>
  <c r="A32" i="76"/>
  <c r="N31" i="76"/>
  <c r="A31" i="76"/>
  <c r="P30" i="76"/>
  <c r="O30" i="76"/>
  <c r="N30" i="76"/>
  <c r="L30" i="76"/>
  <c r="L29" i="76"/>
  <c r="P28" i="76"/>
  <c r="O28" i="76"/>
  <c r="N28" i="76"/>
  <c r="M28" i="76"/>
  <c r="L28" i="76"/>
  <c r="K28" i="76"/>
  <c r="P27" i="76"/>
  <c r="O27" i="76"/>
  <c r="A27" i="76"/>
  <c r="P26" i="76"/>
  <c r="O26" i="76"/>
  <c r="A26" i="76"/>
  <c r="P25" i="76"/>
  <c r="O25" i="76"/>
  <c r="A25" i="76"/>
  <c r="P24" i="76"/>
  <c r="O24" i="76"/>
  <c r="A24" i="76"/>
  <c r="P23" i="76"/>
  <c r="O23" i="76"/>
  <c r="A23" i="76"/>
  <c r="P22" i="76"/>
  <c r="O22" i="76"/>
  <c r="A22" i="76"/>
  <c r="P21" i="76"/>
  <c r="O21" i="76"/>
  <c r="A21" i="76"/>
  <c r="P20" i="76"/>
  <c r="O20" i="76"/>
  <c r="A20" i="76"/>
  <c r="P19" i="76"/>
  <c r="O19" i="76"/>
  <c r="A19" i="76"/>
  <c r="P18" i="76"/>
  <c r="O18" i="76"/>
  <c r="A18" i="76"/>
  <c r="P17" i="76"/>
  <c r="O17" i="76"/>
  <c r="A17" i="76"/>
  <c r="P16" i="76"/>
  <c r="O16" i="76"/>
  <c r="A16" i="76"/>
  <c r="P15" i="76"/>
  <c r="O15" i="76"/>
  <c r="A15" i="76"/>
  <c r="P14" i="76"/>
  <c r="O14" i="76"/>
  <c r="A14" i="76"/>
  <c r="P13" i="76"/>
  <c r="O13" i="76"/>
  <c r="A13" i="76"/>
  <c r="P12" i="76"/>
  <c r="O12" i="76"/>
  <c r="A12" i="76"/>
  <c r="P11" i="76"/>
  <c r="O11" i="76"/>
  <c r="A11" i="76"/>
  <c r="P10" i="76"/>
  <c r="O10" i="76"/>
  <c r="A10" i="76"/>
  <c r="P9" i="76"/>
  <c r="O9" i="76"/>
  <c r="A9" i="76"/>
  <c r="P8" i="76"/>
  <c r="O8" i="76"/>
  <c r="A8" i="76"/>
  <c r="P7" i="76"/>
  <c r="O7" i="76"/>
  <c r="A7" i="76"/>
  <c r="A5" i="76"/>
  <c r="A3" i="76"/>
  <c r="A34" i="75"/>
  <c r="R33" i="75"/>
  <c r="A33" i="75"/>
  <c r="S32" i="75"/>
  <c r="R32" i="75"/>
  <c r="P32" i="75"/>
  <c r="P31" i="75"/>
  <c r="S30" i="75"/>
  <c r="R30" i="75"/>
  <c r="Q30" i="75"/>
  <c r="P30" i="75"/>
  <c r="O30" i="75"/>
  <c r="S29" i="75"/>
  <c r="A29" i="75"/>
  <c r="S28" i="75"/>
  <c r="A28" i="75"/>
  <c r="S27" i="75"/>
  <c r="A27" i="75"/>
  <c r="S26" i="75"/>
  <c r="A26" i="75"/>
  <c r="S25" i="75"/>
  <c r="A25" i="75"/>
  <c r="S24" i="75"/>
  <c r="A24" i="75"/>
  <c r="S23" i="75"/>
  <c r="A23" i="75"/>
  <c r="S22" i="75"/>
  <c r="A22" i="75"/>
  <c r="S21" i="75"/>
  <c r="A21" i="75"/>
  <c r="S20" i="75"/>
  <c r="A20" i="75"/>
  <c r="S19" i="75"/>
  <c r="A19" i="75"/>
  <c r="S18" i="75"/>
  <c r="A18" i="75"/>
  <c r="S17" i="75"/>
  <c r="A17" i="75"/>
  <c r="S16" i="75"/>
  <c r="A16" i="75"/>
  <c r="S15" i="75"/>
  <c r="A15" i="75"/>
  <c r="S14" i="75"/>
  <c r="A14" i="75"/>
  <c r="S13" i="75"/>
  <c r="A13" i="75"/>
  <c r="S12" i="75"/>
  <c r="A12" i="75"/>
  <c r="S11" i="75"/>
  <c r="A11" i="75"/>
  <c r="S10" i="75"/>
  <c r="A10" i="75"/>
  <c r="S9" i="75"/>
  <c r="A9" i="75"/>
  <c r="S8" i="75"/>
  <c r="A8" i="75"/>
  <c r="S7" i="75"/>
  <c r="A7" i="75"/>
  <c r="A5" i="75"/>
  <c r="A3" i="75"/>
  <c r="E28" i="74"/>
  <c r="G27" i="74"/>
  <c r="F27" i="74"/>
  <c r="E27" i="74"/>
  <c r="C27" i="74"/>
  <c r="C26" i="74"/>
  <c r="E25" i="74"/>
  <c r="C25" i="74"/>
  <c r="G24" i="74"/>
  <c r="F24" i="74"/>
  <c r="E24" i="74"/>
  <c r="D24" i="74"/>
  <c r="C24" i="74"/>
  <c r="G9" i="74"/>
  <c r="F9" i="74"/>
  <c r="E9" i="74"/>
  <c r="D9" i="74"/>
  <c r="C9" i="74"/>
  <c r="G8" i="74"/>
  <c r="F8" i="74"/>
  <c r="E8" i="74"/>
  <c r="D8" i="74"/>
  <c r="C8" i="74"/>
  <c r="G7" i="74"/>
  <c r="F7" i="74"/>
  <c r="E7" i="74"/>
  <c r="D7" i="74"/>
  <c r="C7" i="74"/>
  <c r="A5" i="74"/>
  <c r="A3" i="74"/>
  <c r="A29" i="73"/>
  <c r="N28" i="73"/>
  <c r="A28" i="73"/>
  <c r="O27" i="73"/>
  <c r="N27" i="73"/>
  <c r="L27" i="73"/>
  <c r="J27" i="73"/>
  <c r="I27" i="73"/>
  <c r="F27" i="73"/>
  <c r="J26" i="73"/>
  <c r="O25" i="73"/>
  <c r="N25" i="73"/>
  <c r="L25" i="73"/>
  <c r="K25" i="73"/>
  <c r="J25" i="73"/>
  <c r="I25" i="73"/>
  <c r="O24" i="73"/>
  <c r="A24" i="73"/>
  <c r="O23" i="73"/>
  <c r="A23" i="73"/>
  <c r="O22" i="73"/>
  <c r="A22" i="73"/>
  <c r="O21" i="73"/>
  <c r="A21" i="73"/>
  <c r="O20" i="73"/>
  <c r="A20" i="73"/>
  <c r="O19" i="73"/>
  <c r="A19" i="73"/>
  <c r="O18" i="73"/>
  <c r="A18" i="73"/>
  <c r="O17" i="73"/>
  <c r="A17" i="73"/>
  <c r="O16" i="73"/>
  <c r="A16" i="73"/>
  <c r="O15" i="73"/>
  <c r="A15" i="73"/>
  <c r="O14" i="73"/>
  <c r="A14" i="73"/>
  <c r="O13" i="73"/>
  <c r="A13" i="73"/>
  <c r="O12" i="73"/>
  <c r="A12" i="73"/>
  <c r="O11" i="73"/>
  <c r="A11" i="73"/>
  <c r="O10" i="73"/>
  <c r="A10" i="73"/>
  <c r="O9" i="73"/>
  <c r="A9" i="73"/>
  <c r="O8" i="73"/>
  <c r="A8" i="73"/>
  <c r="A5" i="73"/>
  <c r="A3" i="73"/>
  <c r="A29" i="72"/>
  <c r="L28" i="72"/>
  <c r="A28" i="72"/>
  <c r="M27" i="72"/>
  <c r="L27" i="72"/>
  <c r="J27" i="72"/>
  <c r="H27" i="72"/>
  <c r="G27" i="72"/>
  <c r="H26" i="72"/>
  <c r="M25" i="72"/>
  <c r="L25" i="72"/>
  <c r="J25" i="72"/>
  <c r="I25" i="72"/>
  <c r="H25" i="72"/>
  <c r="G25" i="72"/>
  <c r="M24" i="72"/>
  <c r="A24" i="72"/>
  <c r="M23" i="72"/>
  <c r="A23" i="72"/>
  <c r="M22" i="72"/>
  <c r="A22" i="72"/>
  <c r="M21" i="72"/>
  <c r="A21" i="72"/>
  <c r="M20" i="72"/>
  <c r="A20" i="72"/>
  <c r="M19" i="72"/>
  <c r="A19" i="72"/>
  <c r="M18" i="72"/>
  <c r="A18" i="72"/>
  <c r="M17" i="72"/>
  <c r="A17" i="72"/>
  <c r="M16" i="72"/>
  <c r="A16" i="72"/>
  <c r="M15" i="72"/>
  <c r="A15" i="72"/>
  <c r="M14" i="72"/>
  <c r="A14" i="72"/>
  <c r="M13" i="72"/>
  <c r="A13" i="72"/>
  <c r="M12" i="72"/>
  <c r="A12" i="72"/>
  <c r="M11" i="72"/>
  <c r="A11" i="72"/>
  <c r="M10" i="72"/>
  <c r="A10" i="72"/>
  <c r="M9" i="72"/>
  <c r="A9" i="72"/>
  <c r="M8" i="72"/>
  <c r="A8" i="72"/>
  <c r="A5" i="72"/>
  <c r="A3" i="72"/>
  <c r="A29" i="71"/>
  <c r="H28" i="71"/>
  <c r="A28" i="71"/>
  <c r="J27" i="71"/>
  <c r="I27" i="71"/>
  <c r="H27" i="71"/>
  <c r="G27" i="71"/>
  <c r="J26" i="71"/>
  <c r="I26" i="71"/>
  <c r="A26" i="71"/>
  <c r="J25" i="71"/>
  <c r="I25" i="71"/>
  <c r="A25" i="71"/>
  <c r="J24" i="71"/>
  <c r="I24" i="71"/>
  <c r="A24" i="71"/>
  <c r="J23" i="71"/>
  <c r="I23" i="71"/>
  <c r="A23" i="71"/>
  <c r="J22" i="71"/>
  <c r="I22" i="71"/>
  <c r="A22" i="71"/>
  <c r="J21" i="71"/>
  <c r="I21" i="71"/>
  <c r="A21" i="71"/>
  <c r="J20" i="71"/>
  <c r="I20" i="71"/>
  <c r="A20" i="71"/>
  <c r="J19" i="71"/>
  <c r="I19" i="71"/>
  <c r="A19" i="71"/>
  <c r="J18" i="71"/>
  <c r="I18" i="71"/>
  <c r="A18" i="71"/>
  <c r="J17" i="71"/>
  <c r="I17" i="71"/>
  <c r="A17" i="71"/>
  <c r="J16" i="71"/>
  <c r="I16" i="71"/>
  <c r="A16" i="71"/>
  <c r="J15" i="71"/>
  <c r="I15" i="71"/>
  <c r="A15" i="71"/>
  <c r="J14" i="71"/>
  <c r="I14" i="71"/>
  <c r="A14" i="71"/>
  <c r="J13" i="71"/>
  <c r="I13" i="71"/>
  <c r="A13" i="71"/>
  <c r="J12" i="71"/>
  <c r="I12" i="71"/>
  <c r="A12" i="71"/>
  <c r="J11" i="71"/>
  <c r="I11" i="71"/>
  <c r="A11" i="71"/>
  <c r="J10" i="71"/>
  <c r="I10" i="71"/>
  <c r="A10" i="71"/>
  <c r="J9" i="71"/>
  <c r="I9" i="71"/>
  <c r="A9" i="71"/>
  <c r="J8" i="71"/>
  <c r="I8" i="71"/>
  <c r="A8" i="71"/>
  <c r="J7" i="71"/>
  <c r="I7" i="71"/>
  <c r="A7" i="71"/>
  <c r="A5" i="71"/>
  <c r="A3" i="71"/>
  <c r="A29" i="70"/>
  <c r="K28" i="70"/>
  <c r="A28" i="70"/>
  <c r="L27" i="70"/>
  <c r="K27" i="70"/>
  <c r="G27" i="70"/>
  <c r="G26" i="70"/>
  <c r="L25" i="70"/>
  <c r="K25" i="70"/>
  <c r="H25" i="70"/>
  <c r="G25" i="70"/>
  <c r="E25" i="70"/>
  <c r="L24" i="70"/>
  <c r="A24" i="70"/>
  <c r="L23" i="70"/>
  <c r="A23" i="70"/>
  <c r="L22" i="70"/>
  <c r="A22" i="70"/>
  <c r="L21" i="70"/>
  <c r="A21" i="70"/>
  <c r="L20" i="70"/>
  <c r="A20" i="70"/>
  <c r="L19" i="70"/>
  <c r="A19" i="70"/>
  <c r="L18" i="70"/>
  <c r="A18" i="70"/>
  <c r="L17" i="70"/>
  <c r="A17" i="70"/>
  <c r="L16" i="70"/>
  <c r="A16" i="70"/>
  <c r="L15" i="70"/>
  <c r="A15" i="70"/>
  <c r="L14" i="70"/>
  <c r="A14" i="70"/>
  <c r="L13" i="70"/>
  <c r="A13" i="70"/>
  <c r="L12" i="70"/>
  <c r="A12" i="70"/>
  <c r="L11" i="70"/>
  <c r="A11" i="70"/>
  <c r="L10" i="70"/>
  <c r="A10" i="70"/>
  <c r="L9" i="70"/>
  <c r="A9" i="70"/>
  <c r="L8" i="70"/>
  <c r="A8" i="70"/>
  <c r="A5" i="70"/>
  <c r="A3" i="70"/>
  <c r="A32" i="69"/>
  <c r="F31" i="69"/>
  <c r="A31" i="69"/>
  <c r="G30" i="69"/>
  <c r="F30" i="69"/>
  <c r="E30" i="69"/>
  <c r="G29" i="69"/>
  <c r="A29" i="69"/>
  <c r="G28" i="69"/>
  <c r="A28" i="69"/>
  <c r="G27" i="69"/>
  <c r="A27" i="69"/>
  <c r="G26" i="69"/>
  <c r="A26" i="69"/>
  <c r="G25" i="69"/>
  <c r="A25" i="69"/>
  <c r="G24" i="69"/>
  <c r="A24" i="69"/>
  <c r="G23" i="69"/>
  <c r="A23" i="69"/>
  <c r="G22" i="69"/>
  <c r="A22" i="69"/>
  <c r="G21" i="69"/>
  <c r="A21" i="69"/>
  <c r="G20" i="69"/>
  <c r="A20" i="69"/>
  <c r="G19" i="69"/>
  <c r="A19" i="69"/>
  <c r="G18" i="69"/>
  <c r="A18" i="69"/>
  <c r="G17" i="69"/>
  <c r="A17" i="69"/>
  <c r="G16" i="69"/>
  <c r="A16" i="69"/>
  <c r="G15" i="69"/>
  <c r="A15" i="69"/>
  <c r="G14" i="69"/>
  <c r="A14" i="69"/>
  <c r="G13" i="69"/>
  <c r="A13" i="69"/>
  <c r="G12" i="69"/>
  <c r="A12" i="69"/>
  <c r="G11" i="69"/>
  <c r="A11" i="69"/>
  <c r="G10" i="69"/>
  <c r="A10" i="69"/>
  <c r="G9" i="69"/>
  <c r="A9" i="69"/>
  <c r="G8" i="69"/>
  <c r="A8" i="69"/>
  <c r="G7" i="69"/>
  <c r="A7" i="69"/>
  <c r="A5" i="69"/>
  <c r="A3" i="69"/>
  <c r="A29" i="68"/>
  <c r="S28" i="68"/>
  <c r="A28" i="68"/>
  <c r="U27" i="68"/>
  <c r="T27" i="68"/>
  <c r="O27" i="68"/>
  <c r="O26" i="68"/>
  <c r="U25" i="68"/>
  <c r="T25" i="68"/>
  <c r="P25" i="68"/>
  <c r="O25" i="68"/>
  <c r="U24" i="68"/>
  <c r="T24" i="68"/>
  <c r="A24" i="68"/>
  <c r="U23" i="68"/>
  <c r="T23" i="68"/>
  <c r="A23" i="68"/>
  <c r="U22" i="68"/>
  <c r="T22" i="68"/>
  <c r="A22" i="68"/>
  <c r="U21" i="68"/>
  <c r="T21" i="68"/>
  <c r="A21" i="68"/>
  <c r="U20" i="68"/>
  <c r="T20" i="68"/>
  <c r="A20" i="68"/>
  <c r="U19" i="68"/>
  <c r="T19" i="68"/>
  <c r="A19" i="68"/>
  <c r="U18" i="68"/>
  <c r="T18" i="68"/>
  <c r="A18" i="68"/>
  <c r="U17" i="68"/>
  <c r="T17" i="68"/>
  <c r="A17" i="68"/>
  <c r="U16" i="68"/>
  <c r="T16" i="68"/>
  <c r="A16" i="68"/>
  <c r="U15" i="68"/>
  <c r="T15" i="68"/>
  <c r="A15" i="68"/>
  <c r="U14" i="68"/>
  <c r="T14" i="68"/>
  <c r="A14" i="68"/>
  <c r="U13" i="68"/>
  <c r="T13" i="68"/>
  <c r="A13" i="68"/>
  <c r="U12" i="68"/>
  <c r="T12" i="68"/>
  <c r="A12" i="68"/>
  <c r="U11" i="68"/>
  <c r="T11" i="68"/>
  <c r="A11" i="68"/>
  <c r="U10" i="68"/>
  <c r="T10" i="68"/>
  <c r="A10" i="68"/>
  <c r="U9" i="68"/>
  <c r="T9" i="68"/>
  <c r="A9" i="68"/>
  <c r="U8" i="68"/>
  <c r="T8" i="68"/>
  <c r="A8" i="68"/>
  <c r="A5" i="68"/>
  <c r="A3" i="68"/>
  <c r="A29" i="67"/>
  <c r="P28" i="67"/>
  <c r="A28" i="67"/>
  <c r="Q27" i="67"/>
  <c r="P27" i="67"/>
  <c r="N27" i="67"/>
  <c r="N26" i="67"/>
  <c r="Q25" i="67"/>
  <c r="P25" i="67"/>
  <c r="O25" i="67"/>
  <c r="N25" i="67"/>
  <c r="Q24" i="67"/>
  <c r="A24" i="67"/>
  <c r="Q23" i="67"/>
  <c r="A23" i="67"/>
  <c r="Q22" i="67"/>
  <c r="A22" i="67"/>
  <c r="Q21" i="67"/>
  <c r="A21" i="67"/>
  <c r="Q20" i="67"/>
  <c r="A20" i="67"/>
  <c r="Q19" i="67"/>
  <c r="A19" i="67"/>
  <c r="Q18" i="67"/>
  <c r="A18" i="67"/>
  <c r="Q17" i="67"/>
  <c r="A17" i="67"/>
  <c r="Q16" i="67"/>
  <c r="A16" i="67"/>
  <c r="Q15" i="67"/>
  <c r="A15" i="67"/>
  <c r="Q14" i="67"/>
  <c r="A14" i="67"/>
  <c r="Q13" i="67"/>
  <c r="A13" i="67"/>
  <c r="Q12" i="67"/>
  <c r="A12" i="67"/>
  <c r="Q11" i="67"/>
  <c r="A11" i="67"/>
  <c r="Q10" i="67"/>
  <c r="A10" i="67"/>
  <c r="Q9" i="67"/>
  <c r="A9" i="67"/>
  <c r="Q8" i="67"/>
  <c r="A8" i="67"/>
  <c r="A5" i="67"/>
  <c r="A3" i="67"/>
  <c r="D28" i="66"/>
  <c r="F27" i="66"/>
  <c r="E27" i="66"/>
  <c r="D27" i="66"/>
  <c r="C27" i="66"/>
  <c r="C26" i="66"/>
  <c r="F25" i="66"/>
  <c r="E25" i="66"/>
  <c r="D25" i="66"/>
  <c r="C25" i="66"/>
  <c r="F9" i="66"/>
  <c r="E9" i="66"/>
  <c r="D9" i="66"/>
  <c r="C9" i="66"/>
  <c r="F8" i="66"/>
  <c r="E8" i="66"/>
  <c r="D8" i="66"/>
  <c r="C8" i="66"/>
  <c r="F7" i="66"/>
  <c r="E7" i="66"/>
  <c r="D7" i="66"/>
  <c r="C7" i="66"/>
  <c r="A5" i="66"/>
  <c r="A3" i="66"/>
  <c r="A29" i="65"/>
  <c r="AQ28" i="65"/>
  <c r="A28" i="65"/>
  <c r="AR27" i="65"/>
  <c r="AQ27" i="65"/>
  <c r="AO27" i="65"/>
  <c r="AM27" i="65"/>
  <c r="AL27" i="65"/>
  <c r="AM26" i="65"/>
  <c r="AR25" i="65"/>
  <c r="AQ25" i="65"/>
  <c r="AO25" i="65"/>
  <c r="AN25" i="65"/>
  <c r="AM25" i="65"/>
  <c r="AL25" i="65"/>
  <c r="AR24" i="65"/>
  <c r="A24" i="65"/>
  <c r="AR23" i="65"/>
  <c r="A23" i="65"/>
  <c r="AR22" i="65"/>
  <c r="A22" i="65"/>
  <c r="AR21" i="65"/>
  <c r="A21" i="65"/>
  <c r="AR20" i="65"/>
  <c r="A20" i="65"/>
  <c r="AR19" i="65"/>
  <c r="A19" i="65"/>
  <c r="AR18" i="65"/>
  <c r="A18" i="65"/>
  <c r="AR17" i="65"/>
  <c r="A17" i="65"/>
  <c r="AR16" i="65"/>
  <c r="A16" i="65"/>
  <c r="AR15" i="65"/>
  <c r="A15" i="65"/>
  <c r="AR14" i="65"/>
  <c r="A14" i="65"/>
  <c r="AR13" i="65"/>
  <c r="A13" i="65"/>
  <c r="AR12" i="65"/>
  <c r="A12" i="65"/>
  <c r="AR11" i="65"/>
  <c r="A11" i="65"/>
  <c r="AR10" i="65"/>
  <c r="A10" i="65"/>
  <c r="AR9" i="65"/>
  <c r="A9" i="65"/>
  <c r="AR8" i="65"/>
  <c r="A8" i="65"/>
  <c r="A5" i="65"/>
  <c r="A4" i="65"/>
  <c r="A29" i="64"/>
  <c r="P28" i="64"/>
  <c r="A28" i="64"/>
  <c r="Q27" i="64"/>
  <c r="P27" i="64"/>
  <c r="O27" i="64"/>
  <c r="N27" i="64"/>
  <c r="Q26" i="64"/>
  <c r="A26" i="64"/>
  <c r="Q25" i="64"/>
  <c r="A25" i="64"/>
  <c r="Q24" i="64"/>
  <c r="A24" i="64"/>
  <c r="Q23" i="64"/>
  <c r="A23" i="64"/>
  <c r="Q22" i="64"/>
  <c r="A22" i="64"/>
  <c r="Q21" i="64"/>
  <c r="A21" i="64"/>
  <c r="Q20" i="64"/>
  <c r="A20" i="64"/>
  <c r="Q19" i="64"/>
  <c r="A19" i="64"/>
  <c r="Q18" i="64"/>
  <c r="A18" i="64"/>
  <c r="Q17" i="64"/>
  <c r="A17" i="64"/>
  <c r="Q16" i="64"/>
  <c r="A16" i="64"/>
  <c r="Q15" i="64"/>
  <c r="A15" i="64"/>
  <c r="Q14" i="64"/>
  <c r="A14" i="64"/>
  <c r="Q13" i="64"/>
  <c r="A13" i="64"/>
  <c r="Q12" i="64"/>
  <c r="A12" i="64"/>
  <c r="Q11" i="64"/>
  <c r="A11" i="64"/>
  <c r="Q10" i="64"/>
  <c r="A10" i="64"/>
  <c r="Q9" i="64"/>
  <c r="A9" i="64"/>
  <c r="Q8" i="64"/>
  <c r="A8" i="64"/>
  <c r="A5" i="64"/>
  <c r="A3" i="64"/>
  <c r="A204" i="63"/>
  <c r="R203" i="63"/>
  <c r="A203" i="63"/>
  <c r="R202" i="63"/>
  <c r="S202" i="63" s="1"/>
  <c r="P202" i="63"/>
  <c r="N202" i="63"/>
  <c r="M202" i="63"/>
  <c r="N201" i="63"/>
  <c r="S200" i="63"/>
  <c r="R200" i="63"/>
  <c r="P200" i="63"/>
  <c r="O200" i="63"/>
  <c r="N200" i="63"/>
  <c r="M200" i="63"/>
  <c r="G200" i="63"/>
  <c r="A199" i="63"/>
  <c r="A198" i="63"/>
  <c r="A197" i="63"/>
  <c r="A196" i="63"/>
  <c r="A195" i="63"/>
  <c r="A194" i="63"/>
  <c r="A193" i="63"/>
  <c r="A192" i="63"/>
  <c r="A191" i="63"/>
  <c r="A190" i="63"/>
  <c r="A189" i="63"/>
  <c r="A188" i="63"/>
  <c r="A187" i="63"/>
  <c r="A186" i="63"/>
  <c r="A185" i="63"/>
  <c r="A184" i="63"/>
  <c r="A183" i="63"/>
  <c r="A182" i="63"/>
  <c r="A181" i="63"/>
  <c r="A180" i="63"/>
  <c r="A179" i="63"/>
  <c r="A178" i="63"/>
  <c r="A177" i="63"/>
  <c r="A176" i="63"/>
  <c r="A175" i="63"/>
  <c r="A174" i="63"/>
  <c r="A173" i="63"/>
  <c r="A172" i="63"/>
  <c r="A171" i="63"/>
  <c r="A170" i="63"/>
  <c r="A169" i="63"/>
  <c r="A168" i="63"/>
  <c r="A167" i="63"/>
  <c r="A166" i="63"/>
  <c r="A165" i="63"/>
  <c r="A164" i="63"/>
  <c r="A163" i="63"/>
  <c r="A162" i="63"/>
  <c r="A161" i="63"/>
  <c r="A160" i="63"/>
  <c r="A159" i="63"/>
  <c r="A158" i="63"/>
  <c r="A157" i="63"/>
  <c r="A156" i="63"/>
  <c r="A155" i="63"/>
  <c r="A154" i="63"/>
  <c r="A153" i="63"/>
  <c r="A152" i="63"/>
  <c r="A151" i="63"/>
  <c r="A150" i="63"/>
  <c r="A149" i="63"/>
  <c r="A148" i="63"/>
  <c r="A147" i="63"/>
  <c r="A146" i="63"/>
  <c r="A145" i="63"/>
  <c r="A144" i="63"/>
  <c r="A143" i="63"/>
  <c r="A142" i="63"/>
  <c r="A141" i="63"/>
  <c r="A140" i="63"/>
  <c r="A139" i="63"/>
  <c r="A138" i="63"/>
  <c r="A137" i="63"/>
  <c r="A136" i="63"/>
  <c r="A135" i="63"/>
  <c r="A134" i="63"/>
  <c r="A133" i="63"/>
  <c r="A132" i="63"/>
  <c r="A131" i="63"/>
  <c r="A130" i="63"/>
  <c r="A129" i="63"/>
  <c r="A128" i="63"/>
  <c r="A127" i="63"/>
  <c r="A126" i="63"/>
  <c r="A125" i="63"/>
  <c r="A124" i="63"/>
  <c r="A123" i="63"/>
  <c r="A122" i="63"/>
  <c r="A121" i="63"/>
  <c r="A120" i="63"/>
  <c r="A119" i="63"/>
  <c r="A118" i="63"/>
  <c r="A117" i="63"/>
  <c r="A116" i="63"/>
  <c r="A115" i="63"/>
  <c r="A114" i="63"/>
  <c r="A113" i="63"/>
  <c r="A112" i="63"/>
  <c r="A111" i="63"/>
  <c r="A110" i="63"/>
  <c r="A109" i="63"/>
  <c r="A108" i="63"/>
  <c r="A107" i="63"/>
  <c r="A106" i="63"/>
  <c r="A105" i="63"/>
  <c r="A104" i="63"/>
  <c r="A103" i="63"/>
  <c r="A102" i="63"/>
  <c r="A101" i="63"/>
  <c r="A100" i="63"/>
  <c r="A99" i="63"/>
  <c r="A98" i="63"/>
  <c r="A97" i="63"/>
  <c r="A96" i="63"/>
  <c r="A95" i="63"/>
  <c r="A94" i="63"/>
  <c r="A93" i="63"/>
  <c r="A92" i="63"/>
  <c r="A91" i="63"/>
  <c r="A90" i="63"/>
  <c r="A89" i="63"/>
  <c r="A88" i="63"/>
  <c r="A87" i="63"/>
  <c r="A86" i="63"/>
  <c r="A85" i="63"/>
  <c r="A84" i="63"/>
  <c r="A83" i="63"/>
  <c r="A82" i="63"/>
  <c r="A81" i="63"/>
  <c r="A80" i="63"/>
  <c r="A79" i="63"/>
  <c r="A78" i="63"/>
  <c r="A77" i="63"/>
  <c r="A76" i="63"/>
  <c r="A75" i="63"/>
  <c r="A74" i="63"/>
  <c r="A73" i="63"/>
  <c r="A72" i="63"/>
  <c r="A71" i="63"/>
  <c r="A70" i="63"/>
  <c r="A69" i="63"/>
  <c r="A68" i="63"/>
  <c r="A67" i="63"/>
  <c r="A66" i="63"/>
  <c r="A65" i="63"/>
  <c r="A64" i="63"/>
  <c r="A63" i="63"/>
  <c r="A62" i="63"/>
  <c r="A61" i="63"/>
  <c r="A60" i="63"/>
  <c r="A59" i="63"/>
  <c r="A58" i="63"/>
  <c r="A57" i="63"/>
  <c r="A56" i="63"/>
  <c r="A55" i="63"/>
  <c r="A54" i="63"/>
  <c r="A53" i="63"/>
  <c r="A52" i="63"/>
  <c r="A51" i="63"/>
  <c r="A50" i="63"/>
  <c r="A49" i="63"/>
  <c r="A48" i="63"/>
  <c r="A47" i="63"/>
  <c r="A46" i="63"/>
  <c r="A45" i="63"/>
  <c r="A44" i="63"/>
  <c r="A43" i="63"/>
  <c r="A42" i="63"/>
  <c r="A41" i="63"/>
  <c r="A40" i="63"/>
  <c r="A39" i="63"/>
  <c r="A38" i="63"/>
  <c r="A37" i="63"/>
  <c r="A36" i="63"/>
  <c r="A35" i="63"/>
  <c r="A34" i="63"/>
  <c r="A33" i="63"/>
  <c r="A32" i="63"/>
  <c r="A31" i="63"/>
  <c r="A30" i="63"/>
  <c r="A29" i="63"/>
  <c r="A28" i="63"/>
  <c r="A27" i="63"/>
  <c r="A26" i="63"/>
  <c r="A25" i="63"/>
  <c r="A24" i="63"/>
  <c r="A23" i="63"/>
  <c r="A22" i="63"/>
  <c r="A21" i="63"/>
  <c r="A20" i="63"/>
  <c r="A19" i="63"/>
  <c r="A18" i="63"/>
  <c r="A17" i="63"/>
  <c r="A16" i="63"/>
  <c r="A15" i="63"/>
  <c r="A14" i="63"/>
  <c r="A13" i="63"/>
  <c r="A12" i="63"/>
  <c r="A11" i="63"/>
  <c r="A10" i="63"/>
  <c r="A9" i="63"/>
  <c r="A8" i="63"/>
  <c r="A5" i="63"/>
  <c r="A3" i="63"/>
  <c r="A29" i="62"/>
  <c r="U28" i="62"/>
  <c r="A28" i="62"/>
  <c r="V27" i="62"/>
  <c r="U27" i="62"/>
  <c r="S27" i="62"/>
  <c r="Q27" i="62"/>
  <c r="P27" i="62"/>
  <c r="Q26" i="62"/>
  <c r="V25" i="62"/>
  <c r="U25" i="62"/>
  <c r="S25" i="62"/>
  <c r="R25" i="62"/>
  <c r="Q25" i="62"/>
  <c r="P25" i="62"/>
  <c r="V24" i="62"/>
  <c r="A24" i="62"/>
  <c r="V23" i="62"/>
  <c r="A23" i="62"/>
  <c r="V22" i="62"/>
  <c r="A22" i="62"/>
  <c r="V21" i="62"/>
  <c r="A21" i="62"/>
  <c r="V20" i="62"/>
  <c r="A20" i="62"/>
  <c r="V19" i="62"/>
  <c r="A19" i="62"/>
  <c r="V18" i="62"/>
  <c r="A18" i="62"/>
  <c r="V17" i="62"/>
  <c r="A17" i="62"/>
  <c r="V16" i="62"/>
  <c r="A16" i="62"/>
  <c r="V15" i="62"/>
  <c r="A15" i="62"/>
  <c r="V14" i="62"/>
  <c r="A14" i="62"/>
  <c r="V13" i="62"/>
  <c r="A13" i="62"/>
  <c r="V12" i="62"/>
  <c r="A12" i="62"/>
  <c r="V11" i="62"/>
  <c r="A11" i="62"/>
  <c r="V10" i="62"/>
  <c r="A10" i="62"/>
  <c r="V9" i="62"/>
  <c r="A9" i="62"/>
  <c r="V8" i="62"/>
  <c r="A8" i="62"/>
  <c r="A5" i="62"/>
  <c r="A3" i="62"/>
  <c r="A29" i="61"/>
  <c r="V28" i="61"/>
  <c r="A28" i="61"/>
  <c r="W27" i="61"/>
  <c r="V27" i="61"/>
  <c r="T27" i="61"/>
  <c r="R27" i="61"/>
  <c r="Q27" i="61"/>
  <c r="R26" i="61"/>
  <c r="W25" i="61"/>
  <c r="V25" i="61"/>
  <c r="T25" i="61"/>
  <c r="S25" i="61"/>
  <c r="R25" i="61"/>
  <c r="Q25" i="61"/>
  <c r="W24" i="61"/>
  <c r="A24" i="61"/>
  <c r="W23" i="61"/>
  <c r="A23" i="61"/>
  <c r="W22" i="61"/>
  <c r="A22" i="61"/>
  <c r="W21" i="61"/>
  <c r="A21" i="61"/>
  <c r="W20" i="61"/>
  <c r="A20" i="61"/>
  <c r="W19" i="61"/>
  <c r="A19" i="61"/>
  <c r="W18" i="61"/>
  <c r="A18" i="61"/>
  <c r="W17" i="61"/>
  <c r="A17" i="61"/>
  <c r="W16" i="61"/>
  <c r="A16" i="61"/>
  <c r="W15" i="61"/>
  <c r="A15" i="61"/>
  <c r="W14" i="61"/>
  <c r="A14" i="61"/>
  <c r="W13" i="61"/>
  <c r="A13" i="61"/>
  <c r="W12" i="61"/>
  <c r="A12" i="61"/>
  <c r="W11" i="61"/>
  <c r="A11" i="61"/>
  <c r="W10" i="61"/>
  <c r="A10" i="61"/>
  <c r="W9" i="61"/>
  <c r="A9" i="61"/>
  <c r="W8" i="61"/>
  <c r="A8" i="61"/>
  <c r="A5" i="61"/>
  <c r="A3" i="61"/>
  <c r="A29" i="60"/>
  <c r="X28" i="60"/>
  <c r="A28" i="60"/>
  <c r="Y27" i="60"/>
  <c r="X27" i="60"/>
  <c r="V27" i="60"/>
  <c r="T27" i="60"/>
  <c r="S27" i="60"/>
  <c r="T26" i="60"/>
  <c r="Y25" i="60"/>
  <c r="X25" i="60"/>
  <c r="V25" i="60"/>
  <c r="U25" i="60"/>
  <c r="T25" i="60"/>
  <c r="S25" i="60"/>
  <c r="Y24" i="60"/>
  <c r="A24" i="60"/>
  <c r="Y23" i="60"/>
  <c r="A23" i="60"/>
  <c r="Y22" i="60"/>
  <c r="A22" i="60"/>
  <c r="Y21" i="60"/>
  <c r="A21" i="60"/>
  <c r="Y20" i="60"/>
  <c r="A20" i="60"/>
  <c r="Y19" i="60"/>
  <c r="A19" i="60"/>
  <c r="Y18" i="60"/>
  <c r="A18" i="60"/>
  <c r="Y17" i="60"/>
  <c r="A17" i="60"/>
  <c r="Y16" i="60"/>
  <c r="A16" i="60"/>
  <c r="Y15" i="60"/>
  <c r="A15" i="60"/>
  <c r="Y14" i="60"/>
  <c r="A14" i="60"/>
  <c r="Y13" i="60"/>
  <c r="A13" i="60"/>
  <c r="Y12" i="60"/>
  <c r="A12" i="60"/>
  <c r="Y11" i="60"/>
  <c r="A11" i="60"/>
  <c r="Y10" i="60"/>
  <c r="A10" i="60"/>
  <c r="Y9" i="60"/>
  <c r="A9" i="60"/>
  <c r="Y8" i="60"/>
  <c r="A8" i="60"/>
  <c r="A5" i="60"/>
  <c r="A3" i="60"/>
  <c r="A29" i="59"/>
  <c r="R28" i="59"/>
  <c r="A28" i="59"/>
  <c r="S27" i="59"/>
  <c r="R27" i="59"/>
  <c r="P27" i="59"/>
  <c r="N27" i="59"/>
  <c r="M27" i="59"/>
  <c r="N26" i="59"/>
  <c r="S25" i="59"/>
  <c r="R25" i="59"/>
  <c r="P25" i="59"/>
  <c r="O25" i="59"/>
  <c r="N25" i="59"/>
  <c r="M25" i="59"/>
  <c r="S24" i="59"/>
  <c r="A24" i="59"/>
  <c r="S23" i="59"/>
  <c r="A23" i="59"/>
  <c r="S22" i="59"/>
  <c r="A22" i="59"/>
  <c r="S21" i="59"/>
  <c r="A21" i="59"/>
  <c r="S20" i="59"/>
  <c r="A20" i="59"/>
  <c r="S19" i="59"/>
  <c r="A19" i="59"/>
  <c r="S18" i="59"/>
  <c r="A18" i="59"/>
  <c r="S17" i="59"/>
  <c r="A17" i="59"/>
  <c r="S16" i="59"/>
  <c r="A16" i="59"/>
  <c r="S15" i="59"/>
  <c r="A15" i="59"/>
  <c r="S14" i="59"/>
  <c r="A14" i="59"/>
  <c r="S13" i="59"/>
  <c r="A13" i="59"/>
  <c r="S12" i="59"/>
  <c r="A12" i="59"/>
  <c r="S11" i="59"/>
  <c r="A11" i="59"/>
  <c r="S10" i="59"/>
  <c r="A10" i="59"/>
  <c r="S9" i="59"/>
  <c r="A9" i="59"/>
  <c r="S8" i="59"/>
  <c r="A8" i="59"/>
  <c r="A5" i="59"/>
  <c r="A3" i="59"/>
  <c r="A29" i="58"/>
  <c r="Q28" i="58"/>
  <c r="A28" i="58"/>
  <c r="R27" i="58"/>
  <c r="Q27" i="58"/>
  <c r="O27" i="58"/>
  <c r="M27" i="58"/>
  <c r="L27" i="58"/>
  <c r="M26" i="58"/>
  <c r="R25" i="58"/>
  <c r="Q25" i="58"/>
  <c r="O25" i="58"/>
  <c r="N25" i="58"/>
  <c r="M25" i="58"/>
  <c r="L25" i="58"/>
  <c r="R24" i="58"/>
  <c r="A24" i="58"/>
  <c r="R23" i="58"/>
  <c r="A23" i="58"/>
  <c r="R22" i="58"/>
  <c r="A22" i="58"/>
  <c r="R21" i="58"/>
  <c r="A21" i="58"/>
  <c r="R20" i="58"/>
  <c r="A20" i="58"/>
  <c r="R19" i="58"/>
  <c r="A19" i="58"/>
  <c r="R18" i="58"/>
  <c r="A18" i="58"/>
  <c r="R17" i="58"/>
  <c r="A17" i="58"/>
  <c r="R16" i="58"/>
  <c r="A16" i="58"/>
  <c r="R15" i="58"/>
  <c r="A15" i="58"/>
  <c r="R14" i="58"/>
  <c r="A14" i="58"/>
  <c r="R13" i="58"/>
  <c r="A13" i="58"/>
  <c r="R12" i="58"/>
  <c r="A12" i="58"/>
  <c r="R11" i="58"/>
  <c r="A11" i="58"/>
  <c r="R10" i="58"/>
  <c r="A10" i="58"/>
  <c r="R9" i="58"/>
  <c r="A9" i="58"/>
  <c r="R8" i="58"/>
  <c r="A8" i="58"/>
  <c r="A5" i="58"/>
  <c r="A3" i="58"/>
  <c r="A29" i="57"/>
  <c r="Z28" i="57"/>
  <c r="A28" i="57"/>
  <c r="AB27" i="57"/>
  <c r="AA27" i="57"/>
  <c r="Z27" i="57"/>
  <c r="X27" i="57"/>
  <c r="V27" i="57"/>
  <c r="U27" i="57"/>
  <c r="V26" i="57"/>
  <c r="AB25" i="57"/>
  <c r="AA25" i="57"/>
  <c r="Z25" i="57"/>
  <c r="X25" i="57"/>
  <c r="W25" i="57"/>
  <c r="V25" i="57"/>
  <c r="U25" i="57"/>
  <c r="AB24" i="57"/>
  <c r="AA24" i="57"/>
  <c r="A24" i="57"/>
  <c r="AB23" i="57"/>
  <c r="AA23" i="57"/>
  <c r="A23" i="57"/>
  <c r="AB22" i="57"/>
  <c r="AA22" i="57"/>
  <c r="A22" i="57"/>
  <c r="AB21" i="57"/>
  <c r="AA21" i="57"/>
  <c r="A21" i="57"/>
  <c r="AB20" i="57"/>
  <c r="AA20" i="57"/>
  <c r="A20" i="57"/>
  <c r="AB19" i="57"/>
  <c r="AA19" i="57"/>
  <c r="A19" i="57"/>
  <c r="AB18" i="57"/>
  <c r="AA18" i="57"/>
  <c r="A18" i="57"/>
  <c r="AB17" i="57"/>
  <c r="AA17" i="57"/>
  <c r="A17" i="57"/>
  <c r="AB16" i="57"/>
  <c r="AA16" i="57"/>
  <c r="A16" i="57"/>
  <c r="AB15" i="57"/>
  <c r="AA15" i="57"/>
  <c r="A15" i="57"/>
  <c r="AB14" i="57"/>
  <c r="AA14" i="57"/>
  <c r="A14" i="57"/>
  <c r="AB13" i="57"/>
  <c r="AA13" i="57"/>
  <c r="A13" i="57"/>
  <c r="AB12" i="57"/>
  <c r="AA12" i="57"/>
  <c r="A12" i="57"/>
  <c r="AB11" i="57"/>
  <c r="AA11" i="57"/>
  <c r="A11" i="57"/>
  <c r="AB10" i="57"/>
  <c r="AA10" i="57"/>
  <c r="A10" i="57"/>
  <c r="AB9" i="57"/>
  <c r="AA9" i="57"/>
  <c r="A9" i="57"/>
  <c r="AB8" i="57"/>
  <c r="AA8" i="57"/>
  <c r="A8" i="57"/>
  <c r="A5" i="57"/>
  <c r="A3" i="57"/>
  <c r="D21" i="43"/>
  <c r="A29" i="55"/>
  <c r="O28" i="55"/>
  <c r="A28" i="55"/>
  <c r="P27" i="55"/>
  <c r="O27" i="55"/>
  <c r="N27" i="55"/>
  <c r="P26" i="55"/>
  <c r="A26" i="55"/>
  <c r="P25" i="55"/>
  <c r="A25" i="55"/>
  <c r="P24" i="55"/>
  <c r="A24" i="55"/>
  <c r="P23" i="55"/>
  <c r="A23" i="55"/>
  <c r="P22" i="55"/>
  <c r="A22" i="55"/>
  <c r="P21" i="55"/>
  <c r="A21" i="55"/>
  <c r="P20" i="55"/>
  <c r="A20" i="55"/>
  <c r="P19" i="55"/>
  <c r="A19" i="55"/>
  <c r="P18" i="55"/>
  <c r="A18" i="55"/>
  <c r="P17" i="55"/>
  <c r="A17" i="55"/>
  <c r="P16" i="55"/>
  <c r="A16" i="55"/>
  <c r="P15" i="55"/>
  <c r="A15" i="55"/>
  <c r="P14" i="55"/>
  <c r="A14" i="55"/>
  <c r="P13" i="55"/>
  <c r="A13" i="55"/>
  <c r="P12" i="55"/>
  <c r="A12" i="55"/>
  <c r="P11" i="55"/>
  <c r="A11" i="55"/>
  <c r="P10" i="55"/>
  <c r="A10" i="55"/>
  <c r="P9" i="55"/>
  <c r="A9" i="55"/>
  <c r="P8" i="55"/>
  <c r="A8" i="55"/>
  <c r="P7" i="55"/>
  <c r="A7" i="55"/>
  <c r="A5" i="55"/>
  <c r="A3" i="55"/>
  <c r="A35" i="54"/>
  <c r="P34" i="54"/>
  <c r="A34" i="54"/>
  <c r="Q33" i="54"/>
  <c r="P33" i="54"/>
  <c r="N33" i="54"/>
  <c r="N32" i="54"/>
  <c r="Q31" i="54"/>
  <c r="P31" i="54"/>
  <c r="O31" i="54"/>
  <c r="N31" i="54"/>
  <c r="Q30" i="54"/>
  <c r="A30" i="54"/>
  <c r="Q29" i="54"/>
  <c r="A29" i="54"/>
  <c r="Q28" i="54"/>
  <c r="A28" i="54"/>
  <c r="Q27" i="54"/>
  <c r="A27" i="54"/>
  <c r="Q26" i="54"/>
  <c r="A26" i="54"/>
  <c r="Q25" i="54"/>
  <c r="A25" i="54"/>
  <c r="Q24" i="54"/>
  <c r="A24" i="54"/>
  <c r="Q23" i="54"/>
  <c r="A23" i="54"/>
  <c r="Q22" i="54"/>
  <c r="A22" i="54"/>
  <c r="Q21" i="54"/>
  <c r="A21" i="54"/>
  <c r="Q20" i="54"/>
  <c r="A20" i="54"/>
  <c r="Q19" i="54"/>
  <c r="A19" i="54"/>
  <c r="Q18" i="54"/>
  <c r="A18" i="54"/>
  <c r="Q17" i="54"/>
  <c r="A17" i="54"/>
  <c r="Q16" i="54"/>
  <c r="A16" i="54"/>
  <c r="Q15" i="54"/>
  <c r="A15" i="54"/>
  <c r="Q14" i="54"/>
  <c r="A14" i="54"/>
  <c r="Q13" i="54"/>
  <c r="A13" i="54"/>
  <c r="Q12" i="54"/>
  <c r="A12" i="54"/>
  <c r="Q11" i="54"/>
  <c r="A11" i="54"/>
  <c r="Q10" i="54"/>
  <c r="A10" i="54"/>
  <c r="Q9" i="54"/>
  <c r="A9" i="54"/>
  <c r="Q8" i="54"/>
  <c r="A8" i="54"/>
  <c r="A5" i="54"/>
  <c r="A3" i="54"/>
  <c r="A29" i="53"/>
  <c r="T28" i="53"/>
  <c r="A28" i="53"/>
  <c r="U27" i="53"/>
  <c r="T27" i="53"/>
  <c r="S27" i="53"/>
  <c r="U26" i="53"/>
  <c r="A26" i="53"/>
  <c r="U25" i="53"/>
  <c r="A25" i="53"/>
  <c r="U24" i="53"/>
  <c r="A24" i="53"/>
  <c r="U23" i="53"/>
  <c r="A23" i="53"/>
  <c r="U22" i="53"/>
  <c r="A22" i="53"/>
  <c r="U21" i="53"/>
  <c r="A21" i="53"/>
  <c r="U20" i="53"/>
  <c r="A20" i="53"/>
  <c r="U19" i="53"/>
  <c r="A19" i="53"/>
  <c r="U18" i="53"/>
  <c r="A18" i="53"/>
  <c r="U17" i="53"/>
  <c r="A17" i="53"/>
  <c r="U16" i="53"/>
  <c r="A16" i="53"/>
  <c r="U15" i="53"/>
  <c r="A15" i="53"/>
  <c r="U14" i="53"/>
  <c r="A14" i="53"/>
  <c r="U13" i="53"/>
  <c r="A13" i="53"/>
  <c r="U12" i="53"/>
  <c r="A12" i="53"/>
  <c r="U11" i="53"/>
  <c r="A11" i="53"/>
  <c r="U10" i="53"/>
  <c r="A10" i="53"/>
  <c r="U9" i="53"/>
  <c r="A9" i="53"/>
  <c r="U8" i="53"/>
  <c r="A8" i="53"/>
  <c r="A5" i="53"/>
  <c r="A3" i="53"/>
  <c r="A29" i="52"/>
  <c r="W28" i="52"/>
  <c r="A28" i="52"/>
  <c r="Y27" i="52"/>
  <c r="X27" i="52"/>
  <c r="W27" i="52"/>
  <c r="U27" i="52"/>
  <c r="S27" i="52"/>
  <c r="R27" i="52"/>
  <c r="S26" i="52"/>
  <c r="Y25" i="52"/>
  <c r="X25" i="52"/>
  <c r="W25" i="52"/>
  <c r="U25" i="52"/>
  <c r="T25" i="52"/>
  <c r="S25" i="52"/>
  <c r="R25" i="52"/>
  <c r="Y24" i="52"/>
  <c r="X24" i="52"/>
  <c r="A24" i="52"/>
  <c r="Y23" i="52"/>
  <c r="X23" i="52"/>
  <c r="A23" i="52"/>
  <c r="Y22" i="52"/>
  <c r="X22" i="52"/>
  <c r="A22" i="52"/>
  <c r="Y21" i="52"/>
  <c r="X21" i="52"/>
  <c r="A21" i="52"/>
  <c r="Y20" i="52"/>
  <c r="X20" i="52"/>
  <c r="A20" i="52"/>
  <c r="Y19" i="52"/>
  <c r="X19" i="52"/>
  <c r="A19" i="52"/>
  <c r="Y18" i="52"/>
  <c r="X18" i="52"/>
  <c r="A18" i="52"/>
  <c r="Y17" i="52"/>
  <c r="X17" i="52"/>
  <c r="A17" i="52"/>
  <c r="Y16" i="52"/>
  <c r="X16" i="52"/>
  <c r="A16" i="52"/>
  <c r="Y15" i="52"/>
  <c r="X15" i="52"/>
  <c r="A15" i="52"/>
  <c r="Y14" i="52"/>
  <c r="X14" i="52"/>
  <c r="A14" i="52"/>
  <c r="Y13" i="52"/>
  <c r="X13" i="52"/>
  <c r="A13" i="52"/>
  <c r="Y12" i="52"/>
  <c r="X12" i="52"/>
  <c r="A12" i="52"/>
  <c r="Y11" i="52"/>
  <c r="X11" i="52"/>
  <c r="A11" i="52"/>
  <c r="Y10" i="52"/>
  <c r="X10" i="52"/>
  <c r="A10" i="52"/>
  <c r="Y9" i="52"/>
  <c r="X9" i="52"/>
  <c r="A9" i="52"/>
  <c r="Y8" i="52"/>
  <c r="X8" i="52"/>
  <c r="A8" i="52"/>
  <c r="A5" i="52"/>
  <c r="A3" i="52"/>
  <c r="E28" i="51"/>
  <c r="G27" i="51"/>
  <c r="F27" i="51"/>
  <c r="E27" i="51"/>
  <c r="C27" i="51"/>
  <c r="C26" i="51"/>
  <c r="G25" i="51"/>
  <c r="F25" i="51"/>
  <c r="E25" i="51"/>
  <c r="D25" i="51"/>
  <c r="C25" i="51"/>
  <c r="G10" i="51"/>
  <c r="F10" i="51"/>
  <c r="E10" i="51"/>
  <c r="C10" i="51"/>
  <c r="G9" i="51"/>
  <c r="F9" i="51"/>
  <c r="E9" i="51"/>
  <c r="D9" i="51"/>
  <c r="C9" i="51"/>
  <c r="G8" i="51"/>
  <c r="F8" i="51"/>
  <c r="E8" i="51"/>
  <c r="C8" i="51"/>
  <c r="G7" i="51"/>
  <c r="F7" i="51"/>
  <c r="E7" i="51"/>
  <c r="D7" i="51"/>
  <c r="C7" i="51"/>
  <c r="A5" i="51"/>
  <c r="A3" i="51"/>
  <c r="A29" i="50"/>
  <c r="K28" i="50"/>
  <c r="A28" i="50"/>
  <c r="L27" i="50"/>
  <c r="K27" i="50"/>
  <c r="I27" i="50"/>
  <c r="I26" i="50"/>
  <c r="L25" i="50"/>
  <c r="K25" i="50"/>
  <c r="J25" i="50"/>
  <c r="I25" i="50"/>
  <c r="L24" i="50"/>
  <c r="A24" i="50"/>
  <c r="L23" i="50"/>
  <c r="A23" i="50"/>
  <c r="L22" i="50"/>
  <c r="A22" i="50"/>
  <c r="L21" i="50"/>
  <c r="A21" i="50"/>
  <c r="L20" i="50"/>
  <c r="A20" i="50"/>
  <c r="L19" i="50"/>
  <c r="A19" i="50"/>
  <c r="L18" i="50"/>
  <c r="A18" i="50"/>
  <c r="L17" i="50"/>
  <c r="A17" i="50"/>
  <c r="L16" i="50"/>
  <c r="A16" i="50"/>
  <c r="L15" i="50"/>
  <c r="A15" i="50"/>
  <c r="L14" i="50"/>
  <c r="A14" i="50"/>
  <c r="L13" i="50"/>
  <c r="A13" i="50"/>
  <c r="L12" i="50"/>
  <c r="A12" i="50"/>
  <c r="L11" i="50"/>
  <c r="A11" i="50"/>
  <c r="L10" i="50"/>
  <c r="A10" i="50"/>
  <c r="L9" i="50"/>
  <c r="A9" i="50"/>
  <c r="L8" i="50"/>
  <c r="A8" i="50"/>
  <c r="A5" i="50"/>
  <c r="A3" i="50"/>
  <c r="A29" i="49"/>
  <c r="G28" i="49"/>
  <c r="A28" i="49"/>
  <c r="H27" i="49"/>
  <c r="G27" i="49"/>
  <c r="E27" i="49"/>
  <c r="E26" i="49"/>
  <c r="H25" i="49"/>
  <c r="G25" i="49"/>
  <c r="F25" i="49"/>
  <c r="E25" i="49"/>
  <c r="H24" i="49"/>
  <c r="A24" i="49"/>
  <c r="H23" i="49"/>
  <c r="A23" i="49"/>
  <c r="H22" i="49"/>
  <c r="A22" i="49"/>
  <c r="H21" i="49"/>
  <c r="A21" i="49"/>
  <c r="H20" i="49"/>
  <c r="A20" i="49"/>
  <c r="H19" i="49"/>
  <c r="A19" i="49"/>
  <c r="H18" i="49"/>
  <c r="A18" i="49"/>
  <c r="H17" i="49"/>
  <c r="A17" i="49"/>
  <c r="H16" i="49"/>
  <c r="A16" i="49"/>
  <c r="H15" i="49"/>
  <c r="A15" i="49"/>
  <c r="H14" i="49"/>
  <c r="A14" i="49"/>
  <c r="H13" i="49"/>
  <c r="A13" i="49"/>
  <c r="H12" i="49"/>
  <c r="A12" i="49"/>
  <c r="H11" i="49"/>
  <c r="A11" i="49"/>
  <c r="H10" i="49"/>
  <c r="A10" i="49"/>
  <c r="H9" i="49"/>
  <c r="A9" i="49"/>
  <c r="H8" i="49"/>
  <c r="A8" i="49"/>
  <c r="A5" i="49"/>
  <c r="A3" i="49"/>
  <c r="A29" i="48"/>
  <c r="J28" i="48"/>
  <c r="A28" i="48"/>
  <c r="K27" i="48"/>
  <c r="J27" i="48"/>
  <c r="H27" i="48"/>
  <c r="H26" i="48"/>
  <c r="K25" i="48"/>
  <c r="J25" i="48"/>
  <c r="I25" i="48"/>
  <c r="H25" i="48"/>
  <c r="K24" i="48"/>
  <c r="A24" i="48"/>
  <c r="K23" i="48"/>
  <c r="A23" i="48"/>
  <c r="K22" i="48"/>
  <c r="A22" i="48"/>
  <c r="K21" i="48"/>
  <c r="A21" i="48"/>
  <c r="K20" i="48"/>
  <c r="A20" i="48"/>
  <c r="K19" i="48"/>
  <c r="A19" i="48"/>
  <c r="K18" i="48"/>
  <c r="A18" i="48"/>
  <c r="K17" i="48"/>
  <c r="A17" i="48"/>
  <c r="K16" i="48"/>
  <c r="A16" i="48"/>
  <c r="K15" i="48"/>
  <c r="A15" i="48"/>
  <c r="K14" i="48"/>
  <c r="A14" i="48"/>
  <c r="K13" i="48"/>
  <c r="A13" i="48"/>
  <c r="K12" i="48"/>
  <c r="A12" i="48"/>
  <c r="K11" i="48"/>
  <c r="A11" i="48"/>
  <c r="K10" i="48"/>
  <c r="A10" i="48"/>
  <c r="K9" i="48"/>
  <c r="A9" i="48"/>
  <c r="K8" i="48"/>
  <c r="A8" i="48"/>
  <c r="A5" i="48"/>
  <c r="A3" i="48"/>
  <c r="A29" i="47"/>
  <c r="K28" i="47"/>
  <c r="A28" i="47"/>
  <c r="L27" i="47"/>
  <c r="K27" i="47"/>
  <c r="I27" i="47"/>
  <c r="I26" i="47"/>
  <c r="L25" i="47"/>
  <c r="K25" i="47"/>
  <c r="J25" i="47"/>
  <c r="I25" i="47"/>
  <c r="L24" i="47"/>
  <c r="A24" i="47"/>
  <c r="L23" i="47"/>
  <c r="A23" i="47"/>
  <c r="L22" i="47"/>
  <c r="A22" i="47"/>
  <c r="L21" i="47"/>
  <c r="A21" i="47"/>
  <c r="L20" i="47"/>
  <c r="A20" i="47"/>
  <c r="L19" i="47"/>
  <c r="A19" i="47"/>
  <c r="L18" i="47"/>
  <c r="A18" i="47"/>
  <c r="L17" i="47"/>
  <c r="A17" i="47"/>
  <c r="L16" i="47"/>
  <c r="A16" i="47"/>
  <c r="L15" i="47"/>
  <c r="A15" i="47"/>
  <c r="L14" i="47"/>
  <c r="A14" i="47"/>
  <c r="L13" i="47"/>
  <c r="A13" i="47"/>
  <c r="L12" i="47"/>
  <c r="A12" i="47"/>
  <c r="L11" i="47"/>
  <c r="A11" i="47"/>
  <c r="L10" i="47"/>
  <c r="A10" i="47"/>
  <c r="L9" i="47"/>
  <c r="A9" i="47"/>
  <c r="L8" i="47"/>
  <c r="A8" i="47"/>
  <c r="A5" i="47"/>
  <c r="A3" i="47"/>
  <c r="A29" i="46"/>
  <c r="K28" i="46"/>
  <c r="A28" i="46"/>
  <c r="L27" i="46"/>
  <c r="K27" i="46"/>
  <c r="I27" i="46"/>
  <c r="I26" i="46"/>
  <c r="L25" i="46"/>
  <c r="K25" i="46"/>
  <c r="J25" i="46"/>
  <c r="I25" i="46"/>
  <c r="L24" i="46"/>
  <c r="A24" i="46"/>
  <c r="L23" i="46"/>
  <c r="A23" i="46"/>
  <c r="L22" i="46"/>
  <c r="A22" i="46"/>
  <c r="L21" i="46"/>
  <c r="A21" i="46"/>
  <c r="L20" i="46"/>
  <c r="A20" i="46"/>
  <c r="L19" i="46"/>
  <c r="A19" i="46"/>
  <c r="L18" i="46"/>
  <c r="A18" i="46"/>
  <c r="L17" i="46"/>
  <c r="A17" i="46"/>
  <c r="L16" i="46"/>
  <c r="A16" i="46"/>
  <c r="L15" i="46"/>
  <c r="A15" i="46"/>
  <c r="L14" i="46"/>
  <c r="A14" i="46"/>
  <c r="L13" i="46"/>
  <c r="A13" i="46"/>
  <c r="L12" i="46"/>
  <c r="A12" i="46"/>
  <c r="L11" i="46"/>
  <c r="A11" i="46"/>
  <c r="L10" i="46"/>
  <c r="A10" i="46"/>
  <c r="L9" i="46"/>
  <c r="A9" i="46"/>
  <c r="L8" i="46"/>
  <c r="A8" i="46"/>
  <c r="A5" i="46"/>
  <c r="A3" i="46"/>
  <c r="A29" i="45"/>
  <c r="K28" i="45"/>
  <c r="A28" i="45"/>
  <c r="L27" i="45"/>
  <c r="K27" i="45"/>
  <c r="I27" i="45"/>
  <c r="I26" i="45"/>
  <c r="L25" i="45"/>
  <c r="K25" i="45"/>
  <c r="J25" i="45"/>
  <c r="I25" i="45"/>
  <c r="L24" i="45"/>
  <c r="A24" i="45"/>
  <c r="L23" i="45"/>
  <c r="A23" i="45"/>
  <c r="L22" i="45"/>
  <c r="A22" i="45"/>
  <c r="L21" i="45"/>
  <c r="A21" i="45"/>
  <c r="L20" i="45"/>
  <c r="A20" i="45"/>
  <c r="L19" i="45"/>
  <c r="A19" i="45"/>
  <c r="L18" i="45"/>
  <c r="A18" i="45"/>
  <c r="L17" i="45"/>
  <c r="A17" i="45"/>
  <c r="L16" i="45"/>
  <c r="A16" i="45"/>
  <c r="L15" i="45"/>
  <c r="A15" i="45"/>
  <c r="L14" i="45"/>
  <c r="A14" i="45"/>
  <c r="L13" i="45"/>
  <c r="A13" i="45"/>
  <c r="L12" i="45"/>
  <c r="A12" i="45"/>
  <c r="L11" i="45"/>
  <c r="A11" i="45"/>
  <c r="L10" i="45"/>
  <c r="A10" i="45"/>
  <c r="L9" i="45"/>
  <c r="A9" i="45"/>
  <c r="L8" i="45"/>
  <c r="A8" i="45"/>
  <c r="A5" i="45"/>
  <c r="A3" i="45"/>
  <c r="D28" i="44"/>
  <c r="F27" i="44"/>
  <c r="E27" i="44"/>
  <c r="D27" i="44"/>
  <c r="C27" i="44"/>
  <c r="F9" i="44"/>
  <c r="E9" i="44"/>
  <c r="D9" i="44"/>
  <c r="C9" i="44"/>
  <c r="F8" i="44"/>
  <c r="E8" i="44"/>
  <c r="D8" i="44"/>
  <c r="C8" i="44"/>
  <c r="F7" i="44"/>
  <c r="E7" i="44"/>
  <c r="D7" i="44"/>
  <c r="C7" i="44"/>
  <c r="A5" i="44"/>
  <c r="A3" i="44"/>
  <c r="E49" i="43"/>
  <c r="F44" i="43"/>
  <c r="E44" i="43"/>
  <c r="D44" i="43"/>
  <c r="C44" i="43"/>
  <c r="F43" i="43"/>
  <c r="E43" i="43"/>
  <c r="D43" i="43"/>
  <c r="C43" i="43"/>
  <c r="F42" i="43"/>
  <c r="E42" i="43"/>
  <c r="D42" i="43"/>
  <c r="C42" i="43"/>
  <c r="F41" i="43"/>
  <c r="E41" i="43"/>
  <c r="D41" i="43"/>
  <c r="C41" i="43"/>
  <c r="F40" i="43"/>
  <c r="E40" i="43"/>
  <c r="D40" i="43"/>
  <c r="C40" i="43"/>
  <c r="F39" i="43"/>
  <c r="E39" i="43"/>
  <c r="D39" i="43"/>
  <c r="C39" i="43"/>
  <c r="F38" i="43"/>
  <c r="E38" i="43"/>
  <c r="D38" i="43"/>
  <c r="C38" i="43"/>
  <c r="F37" i="43"/>
  <c r="E37" i="43"/>
  <c r="D37" i="43"/>
  <c r="C37" i="43"/>
  <c r="F36" i="43"/>
  <c r="E36" i="43"/>
  <c r="D36" i="43"/>
  <c r="C36" i="43"/>
  <c r="F35" i="43"/>
  <c r="E35" i="43"/>
  <c r="D35" i="43"/>
  <c r="C35" i="43"/>
  <c r="F34" i="43"/>
  <c r="E34" i="43"/>
  <c r="D34" i="43"/>
  <c r="C34" i="43"/>
  <c r="F33" i="43"/>
  <c r="E33" i="43"/>
  <c r="D33" i="43"/>
  <c r="C33" i="43"/>
  <c r="F32" i="43"/>
  <c r="E32" i="43"/>
  <c r="D32" i="43"/>
  <c r="C32" i="43"/>
  <c r="F31" i="43"/>
  <c r="E31" i="43"/>
  <c r="D31" i="43"/>
  <c r="C31" i="43"/>
  <c r="F30" i="43"/>
  <c r="E30" i="43"/>
  <c r="D30" i="43"/>
  <c r="C30" i="43"/>
  <c r="F29" i="43"/>
  <c r="E29" i="43"/>
  <c r="D29" i="43"/>
  <c r="C29" i="43"/>
  <c r="D26" i="43"/>
  <c r="E26" i="43" s="1"/>
  <c r="C26" i="43"/>
  <c r="C45" i="11" s="1"/>
  <c r="F45" i="11" s="1"/>
  <c r="C25" i="43"/>
  <c r="C44" i="11" s="1"/>
  <c r="C24" i="43"/>
  <c r="F24" i="43" s="1"/>
  <c r="C21" i="43"/>
  <c r="C36" i="9" s="1"/>
  <c r="F36" i="9" s="1"/>
  <c r="C20" i="43"/>
  <c r="F17" i="43"/>
  <c r="E17" i="43"/>
  <c r="D17" i="43"/>
  <c r="C17" i="43"/>
  <c r="F16" i="43"/>
  <c r="E16" i="43"/>
  <c r="C16" i="43"/>
  <c r="F15" i="43"/>
  <c r="E15" i="43"/>
  <c r="D15" i="43"/>
  <c r="C15" i="43"/>
  <c r="F14" i="43"/>
  <c r="E14" i="43"/>
  <c r="D14" i="43"/>
  <c r="C14" i="43"/>
  <c r="F13" i="43"/>
  <c r="E13" i="43"/>
  <c r="D13" i="43"/>
  <c r="C13" i="43"/>
  <c r="F12" i="43"/>
  <c r="E12" i="43"/>
  <c r="D12" i="43"/>
  <c r="C12" i="43"/>
  <c r="F11" i="43"/>
  <c r="E11" i="43"/>
  <c r="D11" i="43"/>
  <c r="C11" i="43"/>
  <c r="F10" i="43"/>
  <c r="E10" i="43"/>
  <c r="D10" i="43"/>
  <c r="C10" i="43"/>
  <c r="F9" i="43"/>
  <c r="E9" i="43"/>
  <c r="D9" i="43"/>
  <c r="C9" i="43"/>
  <c r="F8" i="43"/>
  <c r="E8" i="43"/>
  <c r="D8" i="43"/>
  <c r="C8" i="43"/>
  <c r="F7" i="43"/>
  <c r="E7" i="43"/>
  <c r="D7" i="43"/>
  <c r="C7" i="43"/>
  <c r="A5" i="43"/>
  <c r="A3" i="43"/>
  <c r="A29" i="42"/>
  <c r="K28" i="42"/>
  <c r="A28" i="42"/>
  <c r="L27" i="42"/>
  <c r="K27" i="42"/>
  <c r="I27" i="42"/>
  <c r="K26" i="42"/>
  <c r="I25" i="42"/>
  <c r="L24" i="42"/>
  <c r="K24" i="42"/>
  <c r="J24" i="42"/>
  <c r="I24" i="42"/>
  <c r="L23" i="42"/>
  <c r="A23" i="42"/>
  <c r="L22" i="42"/>
  <c r="A22" i="42"/>
  <c r="L21" i="42"/>
  <c r="A21" i="42"/>
  <c r="L20" i="42"/>
  <c r="A20" i="42"/>
  <c r="L19" i="42"/>
  <c r="A19" i="42"/>
  <c r="L18" i="42"/>
  <c r="A18" i="42"/>
  <c r="L17" i="42"/>
  <c r="A17" i="42"/>
  <c r="L16" i="42"/>
  <c r="A16" i="42"/>
  <c r="L15" i="42"/>
  <c r="A15" i="42"/>
  <c r="L14" i="42"/>
  <c r="A14" i="42"/>
  <c r="L13" i="42"/>
  <c r="A13" i="42"/>
  <c r="L12" i="42"/>
  <c r="A12" i="42"/>
  <c r="L11" i="42"/>
  <c r="A11" i="42"/>
  <c r="L10" i="42"/>
  <c r="A10" i="42"/>
  <c r="L9" i="42"/>
  <c r="A9" i="42"/>
  <c r="L8" i="42"/>
  <c r="A8" i="42"/>
  <c r="A5" i="42"/>
  <c r="A3" i="42"/>
  <c r="A29" i="41"/>
  <c r="G28" i="41"/>
  <c r="A28" i="41"/>
  <c r="H27" i="41"/>
  <c r="G27" i="41"/>
  <c r="F27" i="41"/>
  <c r="E27" i="41"/>
  <c r="H26" i="41"/>
  <c r="A26" i="41"/>
  <c r="H25" i="41"/>
  <c r="A25" i="41"/>
  <c r="H24" i="41"/>
  <c r="A24" i="41"/>
  <c r="H23" i="41"/>
  <c r="A23" i="41"/>
  <c r="H22" i="41"/>
  <c r="A22" i="41"/>
  <c r="H21" i="41"/>
  <c r="A21" i="41"/>
  <c r="H20" i="41"/>
  <c r="A20" i="41"/>
  <c r="H19" i="41"/>
  <c r="A19" i="41"/>
  <c r="H18" i="41"/>
  <c r="A18" i="41"/>
  <c r="H17" i="41"/>
  <c r="A17" i="41"/>
  <c r="H16" i="41"/>
  <c r="A16" i="41"/>
  <c r="H15" i="41"/>
  <c r="A15" i="41"/>
  <c r="H14" i="41"/>
  <c r="A14" i="41"/>
  <c r="H13" i="41"/>
  <c r="A13" i="41"/>
  <c r="H12" i="41"/>
  <c r="A12" i="41"/>
  <c r="H11" i="41"/>
  <c r="A11" i="41"/>
  <c r="H10" i="41"/>
  <c r="A10" i="41"/>
  <c r="H9" i="41"/>
  <c r="A9" i="41"/>
  <c r="H8" i="41"/>
  <c r="A8" i="41"/>
  <c r="H7" i="41"/>
  <c r="A7" i="41"/>
  <c r="A5" i="41"/>
  <c r="A3" i="41"/>
  <c r="A29" i="40"/>
  <c r="F28" i="40"/>
  <c r="A28" i="40"/>
  <c r="G27" i="40"/>
  <c r="F27" i="40"/>
  <c r="E27" i="40"/>
  <c r="G26" i="40"/>
  <c r="A26" i="40"/>
  <c r="G25" i="40"/>
  <c r="A25" i="40"/>
  <c r="G24" i="40"/>
  <c r="A24" i="40"/>
  <c r="G23" i="40"/>
  <c r="A23" i="40"/>
  <c r="G22" i="40"/>
  <c r="A22" i="40"/>
  <c r="G21" i="40"/>
  <c r="A21" i="40"/>
  <c r="G20" i="40"/>
  <c r="A20" i="40"/>
  <c r="G19" i="40"/>
  <c r="A19" i="40"/>
  <c r="G18" i="40"/>
  <c r="A18" i="40"/>
  <c r="G17" i="40"/>
  <c r="A17" i="40"/>
  <c r="G16" i="40"/>
  <c r="A16" i="40"/>
  <c r="G15" i="40"/>
  <c r="A15" i="40"/>
  <c r="G14" i="40"/>
  <c r="A14" i="40"/>
  <c r="G13" i="40"/>
  <c r="A13" i="40"/>
  <c r="G12" i="40"/>
  <c r="A12" i="40"/>
  <c r="G11" i="40"/>
  <c r="A11" i="40"/>
  <c r="G10" i="40"/>
  <c r="A10" i="40"/>
  <c r="G9" i="40"/>
  <c r="A9" i="40"/>
  <c r="G8" i="40"/>
  <c r="A8" i="40"/>
  <c r="G7" i="40"/>
  <c r="A7" i="40"/>
  <c r="A5" i="40"/>
  <c r="A3" i="40"/>
  <c r="A27" i="39"/>
  <c r="AA26" i="39"/>
  <c r="A26" i="39"/>
  <c r="AC25" i="39"/>
  <c r="AB25" i="39"/>
  <c r="AA25" i="39"/>
  <c r="Z25" i="39"/>
  <c r="Y25" i="39"/>
  <c r="X25" i="39"/>
  <c r="W25" i="39"/>
  <c r="V25" i="39"/>
  <c r="U25" i="39"/>
  <c r="T25" i="39"/>
  <c r="S25" i="39"/>
  <c r="R25" i="39"/>
  <c r="Q25" i="39"/>
  <c r="P25" i="39"/>
  <c r="O25" i="39"/>
  <c r="M25" i="39"/>
  <c r="K25" i="39"/>
  <c r="J25" i="39"/>
  <c r="I25" i="39"/>
  <c r="H25" i="39"/>
  <c r="D25" i="39"/>
  <c r="AC24" i="39"/>
  <c r="AB24" i="39"/>
  <c r="X24" i="39"/>
  <c r="U24" i="39"/>
  <c r="A24" i="39"/>
  <c r="AC23" i="39"/>
  <c r="AB23" i="39"/>
  <c r="X23" i="39"/>
  <c r="U23" i="39"/>
  <c r="A23" i="39"/>
  <c r="AC22" i="39"/>
  <c r="AB22" i="39"/>
  <c r="X22" i="39"/>
  <c r="U22" i="39"/>
  <c r="A22" i="39"/>
  <c r="AC21" i="39"/>
  <c r="AB21" i="39"/>
  <c r="X21" i="39"/>
  <c r="U21" i="39"/>
  <c r="A21" i="39"/>
  <c r="AC20" i="39"/>
  <c r="AB20" i="39"/>
  <c r="X20" i="39"/>
  <c r="U20" i="39"/>
  <c r="A20" i="39"/>
  <c r="AC19" i="39"/>
  <c r="AB19" i="39"/>
  <c r="X19" i="39"/>
  <c r="U19" i="39"/>
  <c r="A19" i="39"/>
  <c r="AC18" i="39"/>
  <c r="AB18" i="39"/>
  <c r="X18" i="39"/>
  <c r="U18" i="39"/>
  <c r="A18" i="39"/>
  <c r="AC17" i="39"/>
  <c r="AB17" i="39"/>
  <c r="X17" i="39"/>
  <c r="U17" i="39"/>
  <c r="A17" i="39"/>
  <c r="AC16" i="39"/>
  <c r="AB16" i="39"/>
  <c r="X16" i="39"/>
  <c r="U16" i="39"/>
  <c r="A16" i="39"/>
  <c r="AC15" i="39"/>
  <c r="AB15" i="39"/>
  <c r="X15" i="39"/>
  <c r="U15" i="39"/>
  <c r="A15" i="39"/>
  <c r="AC14" i="39"/>
  <c r="AB14" i="39"/>
  <c r="X14" i="39"/>
  <c r="U14" i="39"/>
  <c r="A14" i="39"/>
  <c r="AC13" i="39"/>
  <c r="AB13" i="39"/>
  <c r="X13" i="39"/>
  <c r="U13" i="39"/>
  <c r="A13" i="39"/>
  <c r="AC12" i="39"/>
  <c r="AB12" i="39"/>
  <c r="X12" i="39"/>
  <c r="U12" i="39"/>
  <c r="A12" i="39"/>
  <c r="AC11" i="39"/>
  <c r="AB11" i="39"/>
  <c r="X11" i="39"/>
  <c r="U11" i="39"/>
  <c r="A11" i="39"/>
  <c r="AC10" i="39"/>
  <c r="AB10" i="39"/>
  <c r="X10" i="39"/>
  <c r="U10" i="39"/>
  <c r="A10" i="39"/>
  <c r="AC9" i="39"/>
  <c r="AB9" i="39"/>
  <c r="X9" i="39"/>
  <c r="U9" i="39"/>
  <c r="A9" i="39"/>
  <c r="AC8" i="39"/>
  <c r="AB8" i="39"/>
  <c r="X8" i="39"/>
  <c r="U8" i="39"/>
  <c r="A8" i="39"/>
  <c r="A5" i="39"/>
  <c r="A3" i="39"/>
  <c r="A29" i="38"/>
  <c r="M28" i="38"/>
  <c r="A28" i="38"/>
  <c r="N27" i="38"/>
  <c r="M27" i="38"/>
  <c r="I27" i="38"/>
  <c r="I26" i="38"/>
  <c r="N25" i="38"/>
  <c r="M25" i="38"/>
  <c r="J25" i="38"/>
  <c r="I25" i="38"/>
  <c r="N24" i="38"/>
  <c r="A24" i="38"/>
  <c r="N23" i="38"/>
  <c r="A23" i="38"/>
  <c r="N22" i="38"/>
  <c r="A22" i="38"/>
  <c r="N21" i="38"/>
  <c r="A21" i="38"/>
  <c r="N20" i="38"/>
  <c r="A20" i="38"/>
  <c r="N19" i="38"/>
  <c r="A19" i="38"/>
  <c r="N18" i="38"/>
  <c r="A18" i="38"/>
  <c r="N17" i="38"/>
  <c r="A17" i="38"/>
  <c r="N16" i="38"/>
  <c r="A16" i="38"/>
  <c r="N15" i="38"/>
  <c r="A15" i="38"/>
  <c r="N14" i="38"/>
  <c r="A14" i="38"/>
  <c r="N13" i="38"/>
  <c r="A13" i="38"/>
  <c r="N12" i="38"/>
  <c r="A12" i="38"/>
  <c r="N11" i="38"/>
  <c r="A11" i="38"/>
  <c r="N10" i="38"/>
  <c r="A10" i="38"/>
  <c r="N9" i="38"/>
  <c r="A9" i="38"/>
  <c r="N8" i="38"/>
  <c r="A8" i="38"/>
  <c r="A5" i="38"/>
  <c r="A3" i="38"/>
  <c r="A29" i="37"/>
  <c r="X28" i="37"/>
  <c r="A28" i="37"/>
  <c r="Y27" i="37"/>
  <c r="X27" i="37"/>
  <c r="W27" i="37"/>
  <c r="U27" i="37"/>
  <c r="U26" i="37"/>
  <c r="Y25" i="37"/>
  <c r="X25" i="37"/>
  <c r="W25" i="37"/>
  <c r="V25" i="37"/>
  <c r="U25" i="37"/>
  <c r="Y24" i="37"/>
  <c r="A24" i="37"/>
  <c r="Y23" i="37"/>
  <c r="A23" i="37"/>
  <c r="Y22" i="37"/>
  <c r="A22" i="37"/>
  <c r="Y21" i="37"/>
  <c r="A21" i="37"/>
  <c r="Y20" i="37"/>
  <c r="A20" i="37"/>
  <c r="Y19" i="37"/>
  <c r="A19" i="37"/>
  <c r="Y18" i="37"/>
  <c r="A18" i="37"/>
  <c r="Y17" i="37"/>
  <c r="A17" i="37"/>
  <c r="Y16" i="37"/>
  <c r="A16" i="37"/>
  <c r="Y15" i="37"/>
  <c r="A15" i="37"/>
  <c r="Y14" i="37"/>
  <c r="A14" i="37"/>
  <c r="Y13" i="37"/>
  <c r="A13" i="37"/>
  <c r="Y12" i="37"/>
  <c r="A12" i="37"/>
  <c r="Y11" i="37"/>
  <c r="A11" i="37"/>
  <c r="Y10" i="37"/>
  <c r="A10" i="37"/>
  <c r="Y9" i="37"/>
  <c r="A9" i="37"/>
  <c r="Y8" i="37"/>
  <c r="A8" i="37"/>
  <c r="A5" i="37"/>
  <c r="A3" i="37"/>
  <c r="A29" i="36"/>
  <c r="W28" i="36"/>
  <c r="A28" i="36"/>
  <c r="X27" i="36"/>
  <c r="W27" i="36"/>
  <c r="V27" i="36"/>
  <c r="T27" i="36"/>
  <c r="T26" i="36"/>
  <c r="X25" i="36"/>
  <c r="W25" i="36"/>
  <c r="V25" i="36"/>
  <c r="U25" i="36"/>
  <c r="T25" i="36"/>
  <c r="X24" i="36"/>
  <c r="A24" i="36"/>
  <c r="X23" i="36"/>
  <c r="A23" i="36"/>
  <c r="X22" i="36"/>
  <c r="A22" i="36"/>
  <c r="X21" i="36"/>
  <c r="A21" i="36"/>
  <c r="X20" i="36"/>
  <c r="A20" i="36"/>
  <c r="X19" i="36"/>
  <c r="A19" i="36"/>
  <c r="X18" i="36"/>
  <c r="A18" i="36"/>
  <c r="X17" i="36"/>
  <c r="A17" i="36"/>
  <c r="X16" i="36"/>
  <c r="A16" i="36"/>
  <c r="X15" i="36"/>
  <c r="A15" i="36"/>
  <c r="X14" i="36"/>
  <c r="A14" i="36"/>
  <c r="X13" i="36"/>
  <c r="A13" i="36"/>
  <c r="X12" i="36"/>
  <c r="A12" i="36"/>
  <c r="X11" i="36"/>
  <c r="A11" i="36"/>
  <c r="X10" i="36"/>
  <c r="A10" i="36"/>
  <c r="X9" i="36"/>
  <c r="A9" i="36"/>
  <c r="X8" i="36"/>
  <c r="A8" i="36"/>
  <c r="A5" i="36"/>
  <c r="A3" i="36"/>
  <c r="A29" i="35"/>
  <c r="L28" i="35"/>
  <c r="A28" i="35"/>
  <c r="M27" i="35"/>
  <c r="L27" i="35"/>
  <c r="G27" i="35"/>
  <c r="G26" i="35"/>
  <c r="M25" i="35"/>
  <c r="L25" i="35"/>
  <c r="H25" i="35"/>
  <c r="G25" i="35"/>
  <c r="M24" i="35"/>
  <c r="A24" i="35"/>
  <c r="M23" i="35"/>
  <c r="A23" i="35"/>
  <c r="M22" i="35"/>
  <c r="A22" i="35"/>
  <c r="M21" i="35"/>
  <c r="A21" i="35"/>
  <c r="M20" i="35"/>
  <c r="A20" i="35"/>
  <c r="M19" i="35"/>
  <c r="A19" i="35"/>
  <c r="M18" i="35"/>
  <c r="A18" i="35"/>
  <c r="M17" i="35"/>
  <c r="A17" i="35"/>
  <c r="M16" i="35"/>
  <c r="A16" i="35"/>
  <c r="M15" i="35"/>
  <c r="A15" i="35"/>
  <c r="M14" i="35"/>
  <c r="A14" i="35"/>
  <c r="M13" i="35"/>
  <c r="A13" i="35"/>
  <c r="M12" i="35"/>
  <c r="A12" i="35"/>
  <c r="M11" i="35"/>
  <c r="A11" i="35"/>
  <c r="M10" i="35"/>
  <c r="A10" i="35"/>
  <c r="M9" i="35"/>
  <c r="A9" i="35"/>
  <c r="M8" i="35"/>
  <c r="A8" i="35"/>
  <c r="A5" i="35"/>
  <c r="A3" i="35"/>
  <c r="A29" i="34"/>
  <c r="K28" i="34"/>
  <c r="A28" i="34"/>
  <c r="L27" i="34"/>
  <c r="K27" i="34"/>
  <c r="G27" i="34"/>
  <c r="G26" i="34"/>
  <c r="L25" i="34"/>
  <c r="K25" i="34"/>
  <c r="H25" i="34"/>
  <c r="G25" i="34"/>
  <c r="L24" i="34"/>
  <c r="A24" i="34"/>
  <c r="L23" i="34"/>
  <c r="A23" i="34"/>
  <c r="L22" i="34"/>
  <c r="A22" i="34"/>
  <c r="L21" i="34"/>
  <c r="A21" i="34"/>
  <c r="L20" i="34"/>
  <c r="A20" i="34"/>
  <c r="L19" i="34"/>
  <c r="A19" i="34"/>
  <c r="L18" i="34"/>
  <c r="A18" i="34"/>
  <c r="L17" i="34"/>
  <c r="A17" i="34"/>
  <c r="L16" i="34"/>
  <c r="A16" i="34"/>
  <c r="L15" i="34"/>
  <c r="A15" i="34"/>
  <c r="L14" i="34"/>
  <c r="A14" i="34"/>
  <c r="L13" i="34"/>
  <c r="A13" i="34"/>
  <c r="L12" i="34"/>
  <c r="A12" i="34"/>
  <c r="L11" i="34"/>
  <c r="A11" i="34"/>
  <c r="L10" i="34"/>
  <c r="A10" i="34"/>
  <c r="L9" i="34"/>
  <c r="A9" i="34"/>
  <c r="L8" i="34"/>
  <c r="A8" i="34"/>
  <c r="A5" i="34"/>
  <c r="A3" i="34"/>
  <c r="A29" i="33"/>
  <c r="K28" i="33"/>
  <c r="A28" i="33"/>
  <c r="L27" i="33"/>
  <c r="K27" i="33"/>
  <c r="F27" i="33"/>
  <c r="F26" i="33"/>
  <c r="L25" i="33"/>
  <c r="K25" i="33"/>
  <c r="G25" i="33"/>
  <c r="F25" i="33"/>
  <c r="L24" i="33"/>
  <c r="A24" i="33"/>
  <c r="L23" i="33"/>
  <c r="A23" i="33"/>
  <c r="L22" i="33"/>
  <c r="A22" i="33"/>
  <c r="L21" i="33"/>
  <c r="A21" i="33"/>
  <c r="L20" i="33"/>
  <c r="A20" i="33"/>
  <c r="L19" i="33"/>
  <c r="A19" i="33"/>
  <c r="L18" i="33"/>
  <c r="A18" i="33"/>
  <c r="L17" i="33"/>
  <c r="A17" i="33"/>
  <c r="L16" i="33"/>
  <c r="A16" i="33"/>
  <c r="L15" i="33"/>
  <c r="A15" i="33"/>
  <c r="L14" i="33"/>
  <c r="A14" i="33"/>
  <c r="L13" i="33"/>
  <c r="A13" i="33"/>
  <c r="L12" i="33"/>
  <c r="A12" i="33"/>
  <c r="L11" i="33"/>
  <c r="A11" i="33"/>
  <c r="L10" i="33"/>
  <c r="A10" i="33"/>
  <c r="L9" i="33"/>
  <c r="A9" i="33"/>
  <c r="L8" i="33"/>
  <c r="A8" i="33"/>
  <c r="A5" i="33"/>
  <c r="A3" i="33"/>
  <c r="A29" i="32"/>
  <c r="M28" i="32"/>
  <c r="A28" i="32"/>
  <c r="N27" i="32"/>
  <c r="M27" i="32"/>
  <c r="I27" i="32"/>
  <c r="I26" i="32"/>
  <c r="N25" i="32"/>
  <c r="M25" i="32"/>
  <c r="J25" i="32"/>
  <c r="I25" i="32"/>
  <c r="N24" i="32"/>
  <c r="A24" i="32"/>
  <c r="N23" i="32"/>
  <c r="A23" i="32"/>
  <c r="N22" i="32"/>
  <c r="A22" i="32"/>
  <c r="N21" i="32"/>
  <c r="A21" i="32"/>
  <c r="N20" i="32"/>
  <c r="A20" i="32"/>
  <c r="N19" i="32"/>
  <c r="A19" i="32"/>
  <c r="N18" i="32"/>
  <c r="A18" i="32"/>
  <c r="N17" i="32"/>
  <c r="A17" i="32"/>
  <c r="N16" i="32"/>
  <c r="A16" i="32"/>
  <c r="N15" i="32"/>
  <c r="A15" i="32"/>
  <c r="N14" i="32"/>
  <c r="A14" i="32"/>
  <c r="N13" i="32"/>
  <c r="A13" i="32"/>
  <c r="N12" i="32"/>
  <c r="A12" i="32"/>
  <c r="N11" i="32"/>
  <c r="A11" i="32"/>
  <c r="N10" i="32"/>
  <c r="A10" i="32"/>
  <c r="N9" i="32"/>
  <c r="A9" i="32"/>
  <c r="N8" i="32"/>
  <c r="A8" i="32"/>
  <c r="A5" i="32"/>
  <c r="A3" i="32"/>
  <c r="A29" i="31"/>
  <c r="K28" i="31"/>
  <c r="A28" i="31"/>
  <c r="L27" i="31"/>
  <c r="K27" i="31"/>
  <c r="G27" i="31"/>
  <c r="G26" i="31"/>
  <c r="L25" i="31"/>
  <c r="K25" i="31"/>
  <c r="H25" i="31"/>
  <c r="G25" i="31"/>
  <c r="L24" i="31"/>
  <c r="A24" i="31"/>
  <c r="L23" i="31"/>
  <c r="A23" i="31"/>
  <c r="L22" i="31"/>
  <c r="A22" i="31"/>
  <c r="L21" i="31"/>
  <c r="A21" i="31"/>
  <c r="L20" i="31"/>
  <c r="A20" i="31"/>
  <c r="L19" i="31"/>
  <c r="A19" i="31"/>
  <c r="L18" i="31"/>
  <c r="A18" i="31"/>
  <c r="L17" i="31"/>
  <c r="A17" i="31"/>
  <c r="L16" i="31"/>
  <c r="A16" i="31"/>
  <c r="L15" i="31"/>
  <c r="A15" i="31"/>
  <c r="L14" i="31"/>
  <c r="A14" i="31"/>
  <c r="L13" i="31"/>
  <c r="A13" i="31"/>
  <c r="L12" i="31"/>
  <c r="A12" i="31"/>
  <c r="L11" i="31"/>
  <c r="A11" i="31"/>
  <c r="L10" i="31"/>
  <c r="A10" i="31"/>
  <c r="L9" i="31"/>
  <c r="A9" i="31"/>
  <c r="L8" i="31"/>
  <c r="A8" i="31"/>
  <c r="A5" i="31"/>
  <c r="A3" i="31"/>
  <c r="A29" i="30"/>
  <c r="M28" i="30"/>
  <c r="A28" i="30"/>
  <c r="N27" i="30"/>
  <c r="M27" i="30"/>
  <c r="G27" i="30"/>
  <c r="G26" i="30"/>
  <c r="N25" i="30"/>
  <c r="M25" i="30"/>
  <c r="H25" i="30"/>
  <c r="G25" i="30"/>
  <c r="N24" i="30"/>
  <c r="A24" i="30"/>
  <c r="N23" i="30"/>
  <c r="A23" i="30"/>
  <c r="N22" i="30"/>
  <c r="A22" i="30"/>
  <c r="N21" i="30"/>
  <c r="A21" i="30"/>
  <c r="N20" i="30"/>
  <c r="A20" i="30"/>
  <c r="N19" i="30"/>
  <c r="A19" i="30"/>
  <c r="N18" i="30"/>
  <c r="A18" i="30"/>
  <c r="N17" i="30"/>
  <c r="A17" i="30"/>
  <c r="N16" i="30"/>
  <c r="A16" i="30"/>
  <c r="N15" i="30"/>
  <c r="A15" i="30"/>
  <c r="N14" i="30"/>
  <c r="A14" i="30"/>
  <c r="N13" i="30"/>
  <c r="A13" i="30"/>
  <c r="N12" i="30"/>
  <c r="A12" i="30"/>
  <c r="N11" i="30"/>
  <c r="A11" i="30"/>
  <c r="N10" i="30"/>
  <c r="A10" i="30"/>
  <c r="N9" i="30"/>
  <c r="A9" i="30"/>
  <c r="N8" i="30"/>
  <c r="A8" i="30"/>
  <c r="A5" i="30"/>
  <c r="A3" i="30"/>
  <c r="A29" i="29"/>
  <c r="M28" i="29"/>
  <c r="A28" i="29"/>
  <c r="N27" i="29"/>
  <c r="M27" i="29"/>
  <c r="G27" i="29"/>
  <c r="G26" i="29"/>
  <c r="N25" i="29"/>
  <c r="M25" i="29"/>
  <c r="H25" i="29"/>
  <c r="G25" i="29"/>
  <c r="N24" i="29"/>
  <c r="A24" i="29"/>
  <c r="N23" i="29"/>
  <c r="A23" i="29"/>
  <c r="N22" i="29"/>
  <c r="A22" i="29"/>
  <c r="N21" i="29"/>
  <c r="A21" i="29"/>
  <c r="N20" i="29"/>
  <c r="A20" i="29"/>
  <c r="N19" i="29"/>
  <c r="A19" i="29"/>
  <c r="N18" i="29"/>
  <c r="A18" i="29"/>
  <c r="N17" i="29"/>
  <c r="A17" i="29"/>
  <c r="N16" i="29"/>
  <c r="A16" i="29"/>
  <c r="N15" i="29"/>
  <c r="A15" i="29"/>
  <c r="N14" i="29"/>
  <c r="A14" i="29"/>
  <c r="N13" i="29"/>
  <c r="A13" i="29"/>
  <c r="N12" i="29"/>
  <c r="A12" i="29"/>
  <c r="N11" i="29"/>
  <c r="A11" i="29"/>
  <c r="N10" i="29"/>
  <c r="A10" i="29"/>
  <c r="N9" i="29"/>
  <c r="A9" i="29"/>
  <c r="N8" i="29"/>
  <c r="A8" i="29"/>
  <c r="A5" i="29"/>
  <c r="A3" i="29"/>
  <c r="A29" i="28"/>
  <c r="J28" i="28"/>
  <c r="A28" i="28"/>
  <c r="K27" i="28"/>
  <c r="J27" i="28"/>
  <c r="F27" i="28"/>
  <c r="F26" i="28"/>
  <c r="K25" i="28"/>
  <c r="J25" i="28"/>
  <c r="G25" i="28"/>
  <c r="F25" i="28"/>
  <c r="K24" i="28"/>
  <c r="A24" i="28"/>
  <c r="K23" i="28"/>
  <c r="A23" i="28"/>
  <c r="K22" i="28"/>
  <c r="A22" i="28"/>
  <c r="K21" i="28"/>
  <c r="A21" i="28"/>
  <c r="K20" i="28"/>
  <c r="A20" i="28"/>
  <c r="K19" i="28"/>
  <c r="A19" i="28"/>
  <c r="K18" i="28"/>
  <c r="A18" i="28"/>
  <c r="K17" i="28"/>
  <c r="A17" i="28"/>
  <c r="K16" i="28"/>
  <c r="A16" i="28"/>
  <c r="K15" i="28"/>
  <c r="A15" i="28"/>
  <c r="K14" i="28"/>
  <c r="A14" i="28"/>
  <c r="K13" i="28"/>
  <c r="A13" i="28"/>
  <c r="K12" i="28"/>
  <c r="A12" i="28"/>
  <c r="K11" i="28"/>
  <c r="A11" i="28"/>
  <c r="K10" i="28"/>
  <c r="A10" i="28"/>
  <c r="K9" i="28"/>
  <c r="A9" i="28"/>
  <c r="K8" i="28"/>
  <c r="A8" i="28"/>
  <c r="A5" i="28"/>
  <c r="A3" i="28"/>
  <c r="E28" i="27"/>
  <c r="G27" i="27"/>
  <c r="F27" i="27"/>
  <c r="E27" i="27"/>
  <c r="C27" i="27"/>
  <c r="C26" i="27"/>
  <c r="G25" i="27"/>
  <c r="F25" i="27"/>
  <c r="E25" i="27"/>
  <c r="D25" i="27"/>
  <c r="C25" i="27"/>
  <c r="G18" i="27"/>
  <c r="F18" i="27"/>
  <c r="E18" i="27"/>
  <c r="C18" i="27"/>
  <c r="G17" i="27"/>
  <c r="F17" i="27"/>
  <c r="E17" i="27"/>
  <c r="D17" i="27"/>
  <c r="C17" i="27"/>
  <c r="G16" i="27"/>
  <c r="F16" i="27"/>
  <c r="E16" i="27"/>
  <c r="D16" i="27"/>
  <c r="C16" i="27"/>
  <c r="G15" i="27"/>
  <c r="F15" i="27"/>
  <c r="E15" i="27"/>
  <c r="D15" i="27"/>
  <c r="C15" i="27"/>
  <c r="G14" i="27"/>
  <c r="F14" i="27"/>
  <c r="E14" i="27"/>
  <c r="D14" i="27"/>
  <c r="C14" i="27"/>
  <c r="G13" i="27"/>
  <c r="F13" i="27"/>
  <c r="E13" i="27"/>
  <c r="D13" i="27"/>
  <c r="C13" i="27"/>
  <c r="G12" i="27"/>
  <c r="F12" i="27"/>
  <c r="E12" i="27"/>
  <c r="D12" i="27"/>
  <c r="C12" i="27"/>
  <c r="G11" i="27"/>
  <c r="F11" i="27"/>
  <c r="E11" i="27"/>
  <c r="D11" i="27"/>
  <c r="C11" i="27"/>
  <c r="G10" i="27"/>
  <c r="F10" i="27"/>
  <c r="E10" i="27"/>
  <c r="D10" i="27"/>
  <c r="C10" i="27"/>
  <c r="G9" i="27"/>
  <c r="F9" i="27"/>
  <c r="E9" i="27"/>
  <c r="D9" i="27"/>
  <c r="C9" i="27"/>
  <c r="G8" i="27"/>
  <c r="F8" i="27"/>
  <c r="E8" i="27"/>
  <c r="D8" i="27"/>
  <c r="C8" i="27"/>
  <c r="G7" i="27"/>
  <c r="F7" i="27"/>
  <c r="E7" i="27"/>
  <c r="D7" i="27"/>
  <c r="C7" i="27"/>
  <c r="A5" i="27"/>
  <c r="A3" i="27"/>
  <c r="A34" i="26"/>
  <c r="J33" i="26"/>
  <c r="A33" i="26"/>
  <c r="K32" i="26"/>
  <c r="J32" i="26"/>
  <c r="H32" i="26"/>
  <c r="J31" i="26"/>
  <c r="H30" i="26"/>
  <c r="K29" i="26"/>
  <c r="J29" i="26"/>
  <c r="I29" i="26"/>
  <c r="H29" i="26"/>
  <c r="K28" i="26"/>
  <c r="A28" i="26"/>
  <c r="K27" i="26"/>
  <c r="A27" i="26"/>
  <c r="K26" i="26"/>
  <c r="A26" i="26"/>
  <c r="K25" i="26"/>
  <c r="A25" i="26"/>
  <c r="K24" i="26"/>
  <c r="A24" i="26"/>
  <c r="K23" i="26"/>
  <c r="A23" i="26"/>
  <c r="K22" i="26"/>
  <c r="A22" i="26"/>
  <c r="K21" i="26"/>
  <c r="A21" i="26"/>
  <c r="K20" i="26"/>
  <c r="A20" i="26"/>
  <c r="K19" i="26"/>
  <c r="A19" i="26"/>
  <c r="K18" i="26"/>
  <c r="A18" i="26"/>
  <c r="K17" i="26"/>
  <c r="A17" i="26"/>
  <c r="K16" i="26"/>
  <c r="A16" i="26"/>
  <c r="K15" i="26"/>
  <c r="A15" i="26"/>
  <c r="K14" i="26"/>
  <c r="A14" i="26"/>
  <c r="K13" i="26"/>
  <c r="A13" i="26"/>
  <c r="K12" i="26"/>
  <c r="A12" i="26"/>
  <c r="K11" i="26"/>
  <c r="A11" i="26"/>
  <c r="K10" i="26"/>
  <c r="A10" i="26"/>
  <c r="K9" i="26"/>
  <c r="A9" i="26"/>
  <c r="K8" i="26"/>
  <c r="A8" i="26"/>
  <c r="A5" i="26"/>
  <c r="A3" i="26"/>
  <c r="A29" i="25"/>
  <c r="F28" i="25"/>
  <c r="A28" i="25"/>
  <c r="G27" i="25"/>
  <c r="F27" i="25"/>
  <c r="E27" i="25"/>
  <c r="G26" i="25"/>
  <c r="A26" i="25"/>
  <c r="G25" i="25"/>
  <c r="A25" i="25"/>
  <c r="G24" i="25"/>
  <c r="A24" i="25"/>
  <c r="G23" i="25"/>
  <c r="A23" i="25"/>
  <c r="G22" i="25"/>
  <c r="A22" i="25"/>
  <c r="G21" i="25"/>
  <c r="A21" i="25"/>
  <c r="G20" i="25"/>
  <c r="A20" i="25"/>
  <c r="G19" i="25"/>
  <c r="A19" i="25"/>
  <c r="G18" i="25"/>
  <c r="A18" i="25"/>
  <c r="G17" i="25"/>
  <c r="A17" i="25"/>
  <c r="G16" i="25"/>
  <c r="A16" i="25"/>
  <c r="G15" i="25"/>
  <c r="A15" i="25"/>
  <c r="G14" i="25"/>
  <c r="A14" i="25"/>
  <c r="G13" i="25"/>
  <c r="A13" i="25"/>
  <c r="G12" i="25"/>
  <c r="A12" i="25"/>
  <c r="G11" i="25"/>
  <c r="A11" i="25"/>
  <c r="G10" i="25"/>
  <c r="A10" i="25"/>
  <c r="G9" i="25"/>
  <c r="A9" i="25"/>
  <c r="G8" i="25"/>
  <c r="A8" i="25"/>
  <c r="G7" i="25"/>
  <c r="A7" i="25"/>
  <c r="A5" i="25"/>
  <c r="A3" i="25"/>
  <c r="A29" i="24"/>
  <c r="H28" i="24"/>
  <c r="A28" i="24"/>
  <c r="I27" i="24"/>
  <c r="H27" i="24"/>
  <c r="G27" i="24"/>
  <c r="I26" i="24"/>
  <c r="A26" i="24"/>
  <c r="I25" i="24"/>
  <c r="A25" i="24"/>
  <c r="I24" i="24"/>
  <c r="A24" i="24"/>
  <c r="I23" i="24"/>
  <c r="A23" i="24"/>
  <c r="I22" i="24"/>
  <c r="A22" i="24"/>
  <c r="I21" i="24"/>
  <c r="A21" i="24"/>
  <c r="I20" i="24"/>
  <c r="A20" i="24"/>
  <c r="I19" i="24"/>
  <c r="A19" i="24"/>
  <c r="I18" i="24"/>
  <c r="A18" i="24"/>
  <c r="I17" i="24"/>
  <c r="A17" i="24"/>
  <c r="I16" i="24"/>
  <c r="A16" i="24"/>
  <c r="I15" i="24"/>
  <c r="A15" i="24"/>
  <c r="I14" i="24"/>
  <c r="A14" i="24"/>
  <c r="I13" i="24"/>
  <c r="A13" i="24"/>
  <c r="I12" i="24"/>
  <c r="A12" i="24"/>
  <c r="I11" i="24"/>
  <c r="A11" i="24"/>
  <c r="I10" i="24"/>
  <c r="A10" i="24"/>
  <c r="I9" i="24"/>
  <c r="A9" i="24"/>
  <c r="I8" i="24"/>
  <c r="A8" i="24"/>
  <c r="I7" i="24"/>
  <c r="A7" i="24"/>
  <c r="A5" i="24"/>
  <c r="A3" i="24"/>
  <c r="A28" i="23"/>
  <c r="K27" i="23"/>
  <c r="A27" i="23"/>
  <c r="L26" i="23"/>
  <c r="K26" i="23"/>
  <c r="I26" i="23"/>
  <c r="I25" i="23"/>
  <c r="L24" i="23"/>
  <c r="K24" i="23"/>
  <c r="J24" i="23"/>
  <c r="I24" i="23"/>
  <c r="L23" i="23"/>
  <c r="A23" i="23"/>
  <c r="L22" i="23"/>
  <c r="A22" i="23"/>
  <c r="L21" i="23"/>
  <c r="A21" i="23"/>
  <c r="L20" i="23"/>
  <c r="A20" i="23"/>
  <c r="L19" i="23"/>
  <c r="A19" i="23"/>
  <c r="L18" i="23"/>
  <c r="A18" i="23"/>
  <c r="L17" i="23"/>
  <c r="A17" i="23"/>
  <c r="L16" i="23"/>
  <c r="A16" i="23"/>
  <c r="L15" i="23"/>
  <c r="A15" i="23"/>
  <c r="L14" i="23"/>
  <c r="A14" i="23"/>
  <c r="L13" i="23"/>
  <c r="A13" i="23"/>
  <c r="L12" i="23"/>
  <c r="A12" i="23"/>
  <c r="L11" i="23"/>
  <c r="A11" i="23"/>
  <c r="L10" i="23"/>
  <c r="A10" i="23"/>
  <c r="L9" i="23"/>
  <c r="A9" i="23"/>
  <c r="L8" i="23"/>
  <c r="A8" i="23"/>
  <c r="A5" i="23"/>
  <c r="A3" i="23"/>
  <c r="A25" i="22"/>
  <c r="J24" i="22"/>
  <c r="A24" i="22"/>
  <c r="K23" i="22"/>
  <c r="J23" i="22"/>
  <c r="H23" i="22"/>
  <c r="J22" i="22"/>
  <c r="H21" i="22"/>
  <c r="K20" i="22"/>
  <c r="J20" i="22"/>
  <c r="I20" i="22"/>
  <c r="H20" i="22"/>
  <c r="K19" i="22"/>
  <c r="A19" i="22"/>
  <c r="K18" i="22"/>
  <c r="A18" i="22"/>
  <c r="K17" i="22"/>
  <c r="A17" i="22"/>
  <c r="K16" i="22"/>
  <c r="A16" i="22"/>
  <c r="K15" i="22"/>
  <c r="A15" i="22"/>
  <c r="K14" i="22"/>
  <c r="A14" i="22"/>
  <c r="K13" i="22"/>
  <c r="A13" i="22"/>
  <c r="K12" i="22"/>
  <c r="A12" i="22"/>
  <c r="K11" i="22"/>
  <c r="A11" i="22"/>
  <c r="K10" i="22"/>
  <c r="A10" i="22"/>
  <c r="K9" i="22"/>
  <c r="A9" i="22"/>
  <c r="K8" i="22"/>
  <c r="A8" i="22"/>
  <c r="A5" i="22"/>
  <c r="A3" i="22"/>
  <c r="A29" i="21"/>
  <c r="H28" i="21"/>
  <c r="A28" i="21"/>
  <c r="I27" i="21"/>
  <c r="H27" i="21"/>
  <c r="F27" i="21"/>
  <c r="F26" i="21"/>
  <c r="I25" i="21"/>
  <c r="H25" i="21"/>
  <c r="G25" i="21"/>
  <c r="F25" i="21"/>
  <c r="I24" i="21"/>
  <c r="A24" i="21"/>
  <c r="I23" i="21"/>
  <c r="A23" i="21"/>
  <c r="I22" i="21"/>
  <c r="A22" i="21"/>
  <c r="I21" i="21"/>
  <c r="A21" i="21"/>
  <c r="I20" i="21"/>
  <c r="A20" i="21"/>
  <c r="I19" i="21"/>
  <c r="A19" i="21"/>
  <c r="I18" i="21"/>
  <c r="A18" i="21"/>
  <c r="I17" i="21"/>
  <c r="A17" i="21"/>
  <c r="I16" i="21"/>
  <c r="A16" i="21"/>
  <c r="I15" i="21"/>
  <c r="A15" i="21"/>
  <c r="I14" i="21"/>
  <c r="A14" i="21"/>
  <c r="I13" i="21"/>
  <c r="A13" i="21"/>
  <c r="I12" i="21"/>
  <c r="A12" i="21"/>
  <c r="I11" i="21"/>
  <c r="A11" i="21"/>
  <c r="I10" i="21"/>
  <c r="A10" i="21"/>
  <c r="I9" i="21"/>
  <c r="A9" i="21"/>
  <c r="I8" i="21"/>
  <c r="A8" i="21"/>
  <c r="A5" i="21"/>
  <c r="A3" i="21"/>
  <c r="A29" i="20"/>
  <c r="J28" i="20"/>
  <c r="A28" i="20"/>
  <c r="K27" i="20"/>
  <c r="J27" i="20"/>
  <c r="I27" i="20"/>
  <c r="K26" i="20"/>
  <c r="A26" i="20"/>
  <c r="K25" i="20"/>
  <c r="A25" i="20"/>
  <c r="K24" i="20"/>
  <c r="A24" i="20"/>
  <c r="K23" i="20"/>
  <c r="A23" i="20"/>
  <c r="K22" i="20"/>
  <c r="A22" i="20"/>
  <c r="K21" i="20"/>
  <c r="A21" i="20"/>
  <c r="K20" i="20"/>
  <c r="A20" i="20"/>
  <c r="K19" i="20"/>
  <c r="A19" i="20"/>
  <c r="K18" i="20"/>
  <c r="A18" i="20"/>
  <c r="K17" i="20"/>
  <c r="A17" i="20"/>
  <c r="K16" i="20"/>
  <c r="A16" i="20"/>
  <c r="K15" i="20"/>
  <c r="A15" i="20"/>
  <c r="K14" i="20"/>
  <c r="A14" i="20"/>
  <c r="K13" i="20"/>
  <c r="A13" i="20"/>
  <c r="K12" i="20"/>
  <c r="A12" i="20"/>
  <c r="K11" i="20"/>
  <c r="A11" i="20"/>
  <c r="K10" i="20"/>
  <c r="A10" i="20"/>
  <c r="K9" i="20"/>
  <c r="A9" i="20"/>
  <c r="K8" i="20"/>
  <c r="A8" i="20"/>
  <c r="K7" i="20"/>
  <c r="A7" i="20"/>
  <c r="A5" i="20"/>
  <c r="A3" i="20"/>
  <c r="A29" i="19"/>
  <c r="J28" i="19"/>
  <c r="A28" i="19"/>
  <c r="K27" i="19"/>
  <c r="J27" i="19"/>
  <c r="I27" i="19"/>
  <c r="K26" i="19"/>
  <c r="A26" i="19"/>
  <c r="K25" i="19"/>
  <c r="A25" i="19"/>
  <c r="K24" i="19"/>
  <c r="A24" i="19"/>
  <c r="K23" i="19"/>
  <c r="A23" i="19"/>
  <c r="K22" i="19"/>
  <c r="A22" i="19"/>
  <c r="K21" i="19"/>
  <c r="A21" i="19"/>
  <c r="K20" i="19"/>
  <c r="A20" i="19"/>
  <c r="K19" i="19"/>
  <c r="A19" i="19"/>
  <c r="K18" i="19"/>
  <c r="A18" i="19"/>
  <c r="K17" i="19"/>
  <c r="A17" i="19"/>
  <c r="K16" i="19"/>
  <c r="A16" i="19"/>
  <c r="K15" i="19"/>
  <c r="A15" i="19"/>
  <c r="K14" i="19"/>
  <c r="A14" i="19"/>
  <c r="K13" i="19"/>
  <c r="A13" i="19"/>
  <c r="K12" i="19"/>
  <c r="A12" i="19"/>
  <c r="K11" i="19"/>
  <c r="A11" i="19"/>
  <c r="K10" i="19"/>
  <c r="A10" i="19"/>
  <c r="K9" i="19"/>
  <c r="A9" i="19"/>
  <c r="K8" i="19"/>
  <c r="A8" i="19"/>
  <c r="K7" i="19"/>
  <c r="A7" i="19"/>
  <c r="A5" i="19"/>
  <c r="A3" i="19"/>
  <c r="A29" i="18"/>
  <c r="J28" i="18"/>
  <c r="A28" i="18"/>
  <c r="K27" i="18"/>
  <c r="J27" i="18"/>
  <c r="I27" i="18"/>
  <c r="K26" i="18"/>
  <c r="A26" i="18"/>
  <c r="K25" i="18"/>
  <c r="A25" i="18"/>
  <c r="K24" i="18"/>
  <c r="A24" i="18"/>
  <c r="K23" i="18"/>
  <c r="A23" i="18"/>
  <c r="K22" i="18"/>
  <c r="A22" i="18"/>
  <c r="K21" i="18"/>
  <c r="A21" i="18"/>
  <c r="K20" i="18"/>
  <c r="A20" i="18"/>
  <c r="K19" i="18"/>
  <c r="A19" i="18"/>
  <c r="K18" i="18"/>
  <c r="A18" i="18"/>
  <c r="K17" i="18"/>
  <c r="A17" i="18"/>
  <c r="K16" i="18"/>
  <c r="A16" i="18"/>
  <c r="K15" i="18"/>
  <c r="A15" i="18"/>
  <c r="K14" i="18"/>
  <c r="A14" i="18"/>
  <c r="K13" i="18"/>
  <c r="A13" i="18"/>
  <c r="K12" i="18"/>
  <c r="A12" i="18"/>
  <c r="K11" i="18"/>
  <c r="A11" i="18"/>
  <c r="K10" i="18"/>
  <c r="A10" i="18"/>
  <c r="K9" i="18"/>
  <c r="A9" i="18"/>
  <c r="K8" i="18"/>
  <c r="A8" i="18"/>
  <c r="K7" i="18"/>
  <c r="A7" i="18"/>
  <c r="A5" i="18"/>
  <c r="A3" i="18"/>
  <c r="D28" i="17"/>
  <c r="F27" i="17"/>
  <c r="E27" i="17"/>
  <c r="D27" i="17"/>
  <c r="C27" i="17"/>
  <c r="F11" i="17"/>
  <c r="F10" i="17"/>
  <c r="E10" i="17"/>
  <c r="F9" i="17"/>
  <c r="E9" i="17"/>
  <c r="D9" i="17"/>
  <c r="C9" i="17"/>
  <c r="F8" i="17"/>
  <c r="E8" i="17"/>
  <c r="D8" i="17"/>
  <c r="C8" i="17"/>
  <c r="F7" i="17"/>
  <c r="E7" i="17"/>
  <c r="D7" i="17"/>
  <c r="C7" i="17"/>
  <c r="A5" i="17"/>
  <c r="A3" i="17"/>
  <c r="A29" i="16"/>
  <c r="H28" i="16"/>
  <c r="A28" i="16"/>
  <c r="I27" i="16"/>
  <c r="H27" i="16"/>
  <c r="G27" i="16"/>
  <c r="I26" i="16"/>
  <c r="A26" i="16"/>
  <c r="I25" i="16"/>
  <c r="A25" i="16"/>
  <c r="I24" i="16"/>
  <c r="A24" i="16"/>
  <c r="I23" i="16"/>
  <c r="A23" i="16"/>
  <c r="I22" i="16"/>
  <c r="A22" i="16"/>
  <c r="I21" i="16"/>
  <c r="A21" i="16"/>
  <c r="I20" i="16"/>
  <c r="A20" i="16"/>
  <c r="I19" i="16"/>
  <c r="A19" i="16"/>
  <c r="I18" i="16"/>
  <c r="A18" i="16"/>
  <c r="I17" i="16"/>
  <c r="A17" i="16"/>
  <c r="I16" i="16"/>
  <c r="A16" i="16"/>
  <c r="I15" i="16"/>
  <c r="A15" i="16"/>
  <c r="I14" i="16"/>
  <c r="A14" i="16"/>
  <c r="I13" i="16"/>
  <c r="A13" i="16"/>
  <c r="I12" i="16"/>
  <c r="A12" i="16"/>
  <c r="I11" i="16"/>
  <c r="A11" i="16"/>
  <c r="I10" i="16"/>
  <c r="A10" i="16"/>
  <c r="I9" i="16"/>
  <c r="A9" i="16"/>
  <c r="I8" i="16"/>
  <c r="A8" i="16"/>
  <c r="I7" i="16"/>
  <c r="A7" i="16"/>
  <c r="A5" i="16"/>
  <c r="A3" i="16"/>
  <c r="A29" i="15"/>
  <c r="H28" i="15"/>
  <c r="A28" i="15"/>
  <c r="I27" i="15"/>
  <c r="H27" i="15"/>
  <c r="G27" i="15"/>
  <c r="I26" i="15"/>
  <c r="A26" i="15"/>
  <c r="I25" i="15"/>
  <c r="A25" i="15"/>
  <c r="I24" i="15"/>
  <c r="A24" i="15"/>
  <c r="I23" i="15"/>
  <c r="A23" i="15"/>
  <c r="I22" i="15"/>
  <c r="A22" i="15"/>
  <c r="I21" i="15"/>
  <c r="A21" i="15"/>
  <c r="I20" i="15"/>
  <c r="A20" i="15"/>
  <c r="I19" i="15"/>
  <c r="A19" i="15"/>
  <c r="I18" i="15"/>
  <c r="A18" i="15"/>
  <c r="I17" i="15"/>
  <c r="A17" i="15"/>
  <c r="I16" i="15"/>
  <c r="A16" i="15"/>
  <c r="I15" i="15"/>
  <c r="A15" i="15"/>
  <c r="I14" i="15"/>
  <c r="A14" i="15"/>
  <c r="I13" i="15"/>
  <c r="A13" i="15"/>
  <c r="I12" i="15"/>
  <c r="A12" i="15"/>
  <c r="I11" i="15"/>
  <c r="A11" i="15"/>
  <c r="I10" i="15"/>
  <c r="A10" i="15"/>
  <c r="I9" i="15"/>
  <c r="A9" i="15"/>
  <c r="I8" i="15"/>
  <c r="A8" i="15"/>
  <c r="I7" i="15"/>
  <c r="A7" i="15"/>
  <c r="A5" i="15"/>
  <c r="A3" i="15"/>
  <c r="A24" i="14"/>
  <c r="G23" i="14"/>
  <c r="A23" i="14"/>
  <c r="H22" i="14"/>
  <c r="G22" i="14"/>
  <c r="F22" i="14"/>
  <c r="H21" i="14"/>
  <c r="A21" i="14"/>
  <c r="H20" i="14"/>
  <c r="A20" i="14"/>
  <c r="H19" i="14"/>
  <c r="A19" i="14"/>
  <c r="H18" i="14"/>
  <c r="A18" i="14"/>
  <c r="H17" i="14"/>
  <c r="A17" i="14"/>
  <c r="H16" i="14"/>
  <c r="A16" i="14"/>
  <c r="H15" i="14"/>
  <c r="A15" i="14"/>
  <c r="H14" i="14"/>
  <c r="A14" i="14"/>
  <c r="H13" i="14"/>
  <c r="A13" i="14"/>
  <c r="H12" i="14"/>
  <c r="A12" i="14"/>
  <c r="H11" i="14"/>
  <c r="A11" i="14"/>
  <c r="H10" i="14"/>
  <c r="A10" i="14"/>
  <c r="H9" i="14"/>
  <c r="A9" i="14"/>
  <c r="H8" i="14"/>
  <c r="A8" i="14"/>
  <c r="H7" i="14"/>
  <c r="A7" i="14"/>
  <c r="A5" i="14"/>
  <c r="A3" i="14"/>
  <c r="E28" i="13"/>
  <c r="F27" i="13"/>
  <c r="E27" i="13"/>
  <c r="D27" i="13"/>
  <c r="C27" i="13"/>
  <c r="F9" i="13"/>
  <c r="E9" i="13"/>
  <c r="D9" i="13"/>
  <c r="C9" i="13"/>
  <c r="F8" i="13"/>
  <c r="E8" i="13"/>
  <c r="D8" i="13"/>
  <c r="C8" i="13"/>
  <c r="F7" i="13"/>
  <c r="E7" i="13"/>
  <c r="D7" i="13"/>
  <c r="C7" i="13"/>
  <c r="A5" i="13"/>
  <c r="A3" i="13"/>
  <c r="E28" i="12"/>
  <c r="F27" i="12"/>
  <c r="E27" i="12"/>
  <c r="D27" i="12"/>
  <c r="C27" i="12"/>
  <c r="F23" i="12"/>
  <c r="E23" i="12"/>
  <c r="D23" i="12"/>
  <c r="C23" i="12"/>
  <c r="F22" i="12"/>
  <c r="E22" i="12"/>
  <c r="D22" i="12"/>
  <c r="C22" i="12"/>
  <c r="F21" i="12"/>
  <c r="E21" i="12"/>
  <c r="D21" i="12"/>
  <c r="C21" i="12"/>
  <c r="F20" i="12"/>
  <c r="E20" i="12"/>
  <c r="C20" i="12"/>
  <c r="F19" i="12"/>
  <c r="E19" i="12"/>
  <c r="D19" i="12"/>
  <c r="C19" i="12"/>
  <c r="F18" i="12"/>
  <c r="E18" i="12"/>
  <c r="D18" i="12"/>
  <c r="C18" i="12"/>
  <c r="F17" i="12"/>
  <c r="E17" i="12"/>
  <c r="C17" i="12"/>
  <c r="F16" i="12"/>
  <c r="E16" i="12"/>
  <c r="D16" i="12"/>
  <c r="C16" i="12"/>
  <c r="F15" i="12"/>
  <c r="E15" i="12"/>
  <c r="D15" i="12"/>
  <c r="C15" i="12"/>
  <c r="F14" i="12"/>
  <c r="E14" i="12"/>
  <c r="D14" i="12"/>
  <c r="C14" i="12"/>
  <c r="F13" i="12"/>
  <c r="E13" i="12"/>
  <c r="D13" i="12"/>
  <c r="C13" i="12"/>
  <c r="F12" i="12"/>
  <c r="E12" i="12"/>
  <c r="D12" i="12"/>
  <c r="C12" i="12"/>
  <c r="F11" i="12"/>
  <c r="E11" i="12"/>
  <c r="C11" i="12"/>
  <c r="F10" i="12"/>
  <c r="E10" i="12"/>
  <c r="D10" i="12"/>
  <c r="C10" i="12"/>
  <c r="F9" i="12"/>
  <c r="E9" i="12"/>
  <c r="D9" i="12"/>
  <c r="C9" i="12"/>
  <c r="F8" i="12"/>
  <c r="E8" i="12"/>
  <c r="D8" i="12"/>
  <c r="C8" i="12"/>
  <c r="F7" i="12"/>
  <c r="E7" i="12"/>
  <c r="D7" i="12"/>
  <c r="C7" i="12"/>
  <c r="A5" i="12"/>
  <c r="A3" i="12"/>
  <c r="F90" i="11"/>
  <c r="E90" i="11"/>
  <c r="F89" i="11"/>
  <c r="E89" i="11"/>
  <c r="H86" i="11"/>
  <c r="G86" i="11"/>
  <c r="F86" i="11"/>
  <c r="E86" i="11"/>
  <c r="D86" i="11"/>
  <c r="C86" i="11"/>
  <c r="H85" i="11"/>
  <c r="G85" i="11"/>
  <c r="F85" i="11"/>
  <c r="E85" i="11"/>
  <c r="D85" i="11"/>
  <c r="C85" i="11"/>
  <c r="H84" i="11"/>
  <c r="G84" i="11"/>
  <c r="F84" i="11"/>
  <c r="E84" i="11"/>
  <c r="D84" i="11"/>
  <c r="C84" i="11"/>
  <c r="H83" i="11"/>
  <c r="G83" i="11"/>
  <c r="F83" i="11"/>
  <c r="E83" i="11"/>
  <c r="D83" i="11"/>
  <c r="C83" i="11"/>
  <c r="H82" i="11"/>
  <c r="G82" i="11"/>
  <c r="F82" i="11"/>
  <c r="E82" i="11"/>
  <c r="D82" i="11"/>
  <c r="C82" i="11"/>
  <c r="H81" i="11"/>
  <c r="G81" i="11"/>
  <c r="F81" i="11"/>
  <c r="E81" i="11"/>
  <c r="D81" i="11"/>
  <c r="C81" i="11"/>
  <c r="H80" i="11"/>
  <c r="G80" i="11"/>
  <c r="F80" i="11"/>
  <c r="E80" i="11"/>
  <c r="D80" i="11"/>
  <c r="C80" i="11"/>
  <c r="H79" i="11"/>
  <c r="G79" i="11"/>
  <c r="F79" i="11"/>
  <c r="E79" i="11"/>
  <c r="D79" i="11"/>
  <c r="C79" i="11"/>
  <c r="H78" i="11"/>
  <c r="G78" i="11"/>
  <c r="F78" i="11"/>
  <c r="E78" i="11"/>
  <c r="D78" i="11"/>
  <c r="C78" i="11"/>
  <c r="H77" i="11"/>
  <c r="G77" i="11"/>
  <c r="F77" i="11"/>
  <c r="E77" i="11"/>
  <c r="D77" i="11"/>
  <c r="C77" i="11"/>
  <c r="H76" i="11"/>
  <c r="G76" i="11"/>
  <c r="F76" i="11"/>
  <c r="E76" i="11"/>
  <c r="D76" i="11"/>
  <c r="C76" i="11"/>
  <c r="H75" i="11"/>
  <c r="G75" i="11"/>
  <c r="F75" i="11"/>
  <c r="E75" i="11"/>
  <c r="D75" i="11"/>
  <c r="C75" i="11"/>
  <c r="H74" i="11"/>
  <c r="G74" i="11"/>
  <c r="F74" i="11"/>
  <c r="E74" i="11"/>
  <c r="D74" i="11"/>
  <c r="C74" i="11"/>
  <c r="H73" i="11"/>
  <c r="G73" i="11"/>
  <c r="F73" i="11"/>
  <c r="E73" i="11"/>
  <c r="D73" i="11"/>
  <c r="C73" i="11"/>
  <c r="H72" i="11"/>
  <c r="G72" i="11"/>
  <c r="F72" i="11"/>
  <c r="E72" i="11"/>
  <c r="D72" i="11"/>
  <c r="C72" i="11"/>
  <c r="H71" i="11"/>
  <c r="G71" i="11"/>
  <c r="F71" i="11"/>
  <c r="E71" i="11"/>
  <c r="D71" i="11"/>
  <c r="C71" i="11"/>
  <c r="H70" i="11"/>
  <c r="G70" i="11"/>
  <c r="F70" i="11"/>
  <c r="E70" i="11"/>
  <c r="D70" i="11"/>
  <c r="C70" i="11"/>
  <c r="H69" i="11"/>
  <c r="G69" i="11"/>
  <c r="F69" i="11"/>
  <c r="E69" i="11"/>
  <c r="D69" i="11"/>
  <c r="C69" i="11"/>
  <c r="H68" i="11"/>
  <c r="G68" i="11"/>
  <c r="F68" i="11"/>
  <c r="E68" i="11"/>
  <c r="D68" i="11"/>
  <c r="C68" i="11"/>
  <c r="H67" i="11"/>
  <c r="G67" i="11"/>
  <c r="F67" i="11"/>
  <c r="E67" i="11"/>
  <c r="D67" i="11"/>
  <c r="C67" i="11"/>
  <c r="H66" i="11"/>
  <c r="G66" i="11"/>
  <c r="F66" i="11"/>
  <c r="E66" i="11"/>
  <c r="D66" i="11"/>
  <c r="C66" i="11"/>
  <c r="H65" i="11"/>
  <c r="G65" i="11"/>
  <c r="F65" i="11"/>
  <c r="E65" i="11"/>
  <c r="D65" i="11"/>
  <c r="C65" i="11"/>
  <c r="H63" i="11"/>
  <c r="G63" i="11"/>
  <c r="F63" i="11"/>
  <c r="E63" i="11"/>
  <c r="D63" i="11"/>
  <c r="C63" i="11"/>
  <c r="H62" i="11"/>
  <c r="G62" i="11"/>
  <c r="F62" i="11"/>
  <c r="E62" i="11"/>
  <c r="D62" i="11"/>
  <c r="C62" i="11"/>
  <c r="H61" i="11"/>
  <c r="G61" i="11"/>
  <c r="F61" i="11"/>
  <c r="E61" i="11"/>
  <c r="D61" i="11"/>
  <c r="C61" i="11"/>
  <c r="H60" i="11"/>
  <c r="G60" i="11"/>
  <c r="F60" i="11"/>
  <c r="E60" i="11"/>
  <c r="D60" i="11"/>
  <c r="C60" i="11"/>
  <c r="H59" i="11"/>
  <c r="G59" i="11"/>
  <c r="F59" i="11"/>
  <c r="E59" i="11"/>
  <c r="D59" i="11"/>
  <c r="C59" i="11"/>
  <c r="H58" i="11"/>
  <c r="G58" i="11"/>
  <c r="F58" i="11"/>
  <c r="E58" i="11"/>
  <c r="D58" i="11"/>
  <c r="C58" i="11"/>
  <c r="F57" i="11"/>
  <c r="E57" i="11"/>
  <c r="D57" i="11"/>
  <c r="C57" i="11"/>
  <c r="F56" i="11"/>
  <c r="E56" i="11"/>
  <c r="D56" i="11"/>
  <c r="C56" i="11"/>
  <c r="F55" i="11"/>
  <c r="E55" i="11"/>
  <c r="D55" i="11"/>
  <c r="C55" i="11"/>
  <c r="H54" i="11"/>
  <c r="G54" i="11"/>
  <c r="F54" i="11"/>
  <c r="E54" i="11"/>
  <c r="D54" i="11"/>
  <c r="C54" i="11"/>
  <c r="F53" i="11"/>
  <c r="E53" i="11"/>
  <c r="D53" i="11"/>
  <c r="C53" i="11"/>
  <c r="F52" i="11"/>
  <c r="E52" i="11"/>
  <c r="D52" i="11"/>
  <c r="C52" i="11"/>
  <c r="H51" i="11"/>
  <c r="G51" i="11"/>
  <c r="F51" i="11"/>
  <c r="E51" i="11"/>
  <c r="D51" i="11"/>
  <c r="C51" i="11"/>
  <c r="H50" i="11"/>
  <c r="G50" i="11"/>
  <c r="F50" i="11"/>
  <c r="E50" i="11"/>
  <c r="D50" i="11"/>
  <c r="C50" i="11"/>
  <c r="H49" i="11"/>
  <c r="G49" i="11"/>
  <c r="F49" i="11"/>
  <c r="E49" i="11"/>
  <c r="D49" i="11"/>
  <c r="C49" i="11"/>
  <c r="H48" i="11"/>
  <c r="G48" i="11"/>
  <c r="F48" i="11"/>
  <c r="E48" i="11"/>
  <c r="D48" i="11"/>
  <c r="C48" i="11"/>
  <c r="D46" i="11"/>
  <c r="C39" i="11"/>
  <c r="H36" i="11"/>
  <c r="G36" i="11"/>
  <c r="F36" i="11"/>
  <c r="E36" i="11"/>
  <c r="D36" i="11"/>
  <c r="C36" i="11"/>
  <c r="F35" i="11"/>
  <c r="E35" i="11"/>
  <c r="D35" i="11"/>
  <c r="C35" i="11"/>
  <c r="F34" i="11"/>
  <c r="E34" i="11"/>
  <c r="D34" i="11"/>
  <c r="C34" i="11"/>
  <c r="H33" i="11"/>
  <c r="G33" i="11"/>
  <c r="F33" i="11"/>
  <c r="E33" i="11"/>
  <c r="D33" i="11"/>
  <c r="C33" i="11"/>
  <c r="F32" i="11"/>
  <c r="E32" i="11"/>
  <c r="D32" i="11"/>
  <c r="C32" i="11"/>
  <c r="F31" i="11"/>
  <c r="E31" i="11"/>
  <c r="D31" i="11"/>
  <c r="C31" i="11"/>
  <c r="H30" i="11"/>
  <c r="G30" i="11"/>
  <c r="F30" i="11"/>
  <c r="E30" i="11"/>
  <c r="D30" i="11"/>
  <c r="C30" i="11"/>
  <c r="H29" i="11"/>
  <c r="G29" i="11"/>
  <c r="F29" i="11"/>
  <c r="E29" i="11"/>
  <c r="D29" i="11"/>
  <c r="C29" i="11"/>
  <c r="F28" i="11"/>
  <c r="E28" i="11"/>
  <c r="D28" i="11"/>
  <c r="C28" i="11"/>
  <c r="F27" i="11"/>
  <c r="E27" i="11"/>
  <c r="D27" i="11"/>
  <c r="C27" i="11"/>
  <c r="H26" i="11"/>
  <c r="G26" i="11"/>
  <c r="F26" i="11"/>
  <c r="E26" i="11"/>
  <c r="D26" i="11"/>
  <c r="C26" i="11"/>
  <c r="H24" i="11"/>
  <c r="G24" i="11"/>
  <c r="F24" i="11"/>
  <c r="E24" i="11"/>
  <c r="D24" i="11"/>
  <c r="C24" i="11"/>
  <c r="H23" i="11"/>
  <c r="G23" i="11"/>
  <c r="F23" i="11"/>
  <c r="E23" i="11"/>
  <c r="D23" i="11"/>
  <c r="C23" i="11"/>
  <c r="H22" i="11"/>
  <c r="G22" i="11"/>
  <c r="F22" i="11"/>
  <c r="E22" i="11"/>
  <c r="D22" i="11"/>
  <c r="C22" i="11"/>
  <c r="F21" i="11"/>
  <c r="E21" i="11"/>
  <c r="D21" i="11"/>
  <c r="C21" i="11"/>
  <c r="F20" i="11"/>
  <c r="E20" i="11"/>
  <c r="D20" i="11"/>
  <c r="C20" i="11"/>
  <c r="H19" i="11"/>
  <c r="G19" i="11"/>
  <c r="F19" i="11"/>
  <c r="E19" i="11"/>
  <c r="D19" i="11"/>
  <c r="C19" i="11"/>
  <c r="F18" i="11"/>
  <c r="E18" i="11"/>
  <c r="D18" i="11"/>
  <c r="C18" i="11"/>
  <c r="F17" i="11"/>
  <c r="E17" i="11"/>
  <c r="D17" i="11"/>
  <c r="C17" i="11"/>
  <c r="H16" i="11"/>
  <c r="G16" i="11"/>
  <c r="F16" i="11"/>
  <c r="E16" i="11"/>
  <c r="D16" i="11"/>
  <c r="C16" i="11"/>
  <c r="H15" i="11"/>
  <c r="G15" i="11"/>
  <c r="F15" i="11"/>
  <c r="E15" i="11"/>
  <c r="D15" i="11"/>
  <c r="C15" i="11"/>
  <c r="H14" i="11"/>
  <c r="G14" i="11"/>
  <c r="F14" i="11"/>
  <c r="E14" i="11"/>
  <c r="D14" i="11"/>
  <c r="C14" i="11"/>
  <c r="H13" i="11"/>
  <c r="G13" i="11"/>
  <c r="F13" i="11"/>
  <c r="E13" i="11"/>
  <c r="D13" i="11"/>
  <c r="C13" i="11"/>
  <c r="F12" i="11"/>
  <c r="E12" i="11"/>
  <c r="D12" i="11"/>
  <c r="C12" i="11"/>
  <c r="F11" i="11"/>
  <c r="E11" i="11"/>
  <c r="D11" i="11"/>
  <c r="C11" i="11"/>
  <c r="H10" i="11"/>
  <c r="G10" i="11"/>
  <c r="F10" i="11"/>
  <c r="E10" i="11"/>
  <c r="D10" i="11"/>
  <c r="C10" i="11"/>
  <c r="H9" i="11"/>
  <c r="G9" i="11"/>
  <c r="F9" i="11"/>
  <c r="E9" i="11"/>
  <c r="D9" i="11"/>
  <c r="C9" i="11"/>
  <c r="H8" i="11"/>
  <c r="G8" i="11"/>
  <c r="F8" i="11"/>
  <c r="E8" i="11"/>
  <c r="D8" i="11"/>
  <c r="C8" i="11"/>
  <c r="H7" i="11"/>
  <c r="G7" i="11"/>
  <c r="F7" i="11"/>
  <c r="E7" i="11"/>
  <c r="D7" i="11"/>
  <c r="C7" i="11"/>
  <c r="A5" i="11"/>
  <c r="A3" i="11"/>
  <c r="F21" i="10"/>
  <c r="E21" i="10"/>
  <c r="D21" i="10"/>
  <c r="C21" i="10"/>
  <c r="F20" i="10"/>
  <c r="E20" i="10"/>
  <c r="D20" i="10"/>
  <c r="C20" i="10"/>
  <c r="F19" i="10"/>
  <c r="E19" i="10"/>
  <c r="D19" i="10"/>
  <c r="C19" i="10"/>
  <c r="F17" i="10"/>
  <c r="E17" i="10"/>
  <c r="D17" i="10"/>
  <c r="C17" i="10"/>
  <c r="F16" i="10"/>
  <c r="E16" i="10"/>
  <c r="D16" i="10"/>
  <c r="C16" i="10"/>
  <c r="F15" i="10"/>
  <c r="E15" i="10"/>
  <c r="D15" i="10"/>
  <c r="C15" i="10"/>
  <c r="F14" i="10"/>
  <c r="E14" i="10"/>
  <c r="D14" i="10"/>
  <c r="C14" i="10"/>
  <c r="F13" i="10"/>
  <c r="E13" i="10"/>
  <c r="D13" i="10"/>
  <c r="C13" i="10"/>
  <c r="F11" i="10"/>
  <c r="E11" i="10"/>
  <c r="D11" i="10"/>
  <c r="C11" i="10"/>
  <c r="F10" i="10"/>
  <c r="E10" i="10"/>
  <c r="D10" i="10"/>
  <c r="C10" i="10"/>
  <c r="F8" i="10"/>
  <c r="E8" i="10"/>
  <c r="D8" i="10"/>
  <c r="C8" i="10"/>
  <c r="A5" i="10"/>
  <c r="A3" i="10"/>
  <c r="F78" i="9"/>
  <c r="E78" i="9"/>
  <c r="D78" i="9"/>
  <c r="C78" i="9"/>
  <c r="F77" i="9"/>
  <c r="E77" i="9"/>
  <c r="D77" i="9"/>
  <c r="C77" i="9"/>
  <c r="F76" i="9"/>
  <c r="E76" i="9"/>
  <c r="D76" i="9"/>
  <c r="C76" i="9"/>
  <c r="F75" i="9"/>
  <c r="E75" i="9"/>
  <c r="D75" i="9"/>
  <c r="C75" i="9"/>
  <c r="F74" i="9"/>
  <c r="E74" i="9"/>
  <c r="D74" i="9"/>
  <c r="C74" i="9"/>
  <c r="F73" i="9"/>
  <c r="E73" i="9"/>
  <c r="D73" i="9"/>
  <c r="C73" i="9"/>
  <c r="F72" i="9"/>
  <c r="E72" i="9"/>
  <c r="D72" i="9"/>
  <c r="C72" i="9"/>
  <c r="F71" i="9"/>
  <c r="E71" i="9"/>
  <c r="D71" i="9"/>
  <c r="C71" i="9"/>
  <c r="F70" i="9"/>
  <c r="E70" i="9"/>
  <c r="D70" i="9"/>
  <c r="C70" i="9"/>
  <c r="F69" i="9"/>
  <c r="E69" i="9"/>
  <c r="D69" i="9"/>
  <c r="C69" i="9"/>
  <c r="F68" i="9"/>
  <c r="E68" i="9"/>
  <c r="D68" i="9"/>
  <c r="C68" i="9"/>
  <c r="F67" i="9"/>
  <c r="E67" i="9"/>
  <c r="D67" i="9"/>
  <c r="C67" i="9"/>
  <c r="F66" i="9"/>
  <c r="E66" i="9"/>
  <c r="D66" i="9"/>
  <c r="C66" i="9"/>
  <c r="F65" i="9"/>
  <c r="E65" i="9"/>
  <c r="D65" i="9"/>
  <c r="C65" i="9"/>
  <c r="F64" i="9"/>
  <c r="E64" i="9"/>
  <c r="D64" i="9"/>
  <c r="C64" i="9"/>
  <c r="F63" i="9"/>
  <c r="E63" i="9"/>
  <c r="D63" i="9"/>
  <c r="C63" i="9"/>
  <c r="F62" i="9"/>
  <c r="E62" i="9"/>
  <c r="D62" i="9"/>
  <c r="C62" i="9"/>
  <c r="F61" i="9"/>
  <c r="E61" i="9"/>
  <c r="D61" i="9"/>
  <c r="C61" i="9"/>
  <c r="F60" i="9"/>
  <c r="E60" i="9"/>
  <c r="D60" i="9"/>
  <c r="C60" i="9"/>
  <c r="F59" i="9"/>
  <c r="E59" i="9"/>
  <c r="D59" i="9"/>
  <c r="C59" i="9"/>
  <c r="F57" i="9"/>
  <c r="E57" i="9"/>
  <c r="D57" i="9"/>
  <c r="C57" i="9"/>
  <c r="F56" i="9"/>
  <c r="E56" i="9"/>
  <c r="D56" i="9"/>
  <c r="C56" i="9"/>
  <c r="F55" i="9"/>
  <c r="E55" i="9"/>
  <c r="D55" i="9"/>
  <c r="C55" i="9"/>
  <c r="F54" i="9"/>
  <c r="E54" i="9"/>
  <c r="D54" i="9"/>
  <c r="C54" i="9"/>
  <c r="F53" i="9"/>
  <c r="E53" i="9"/>
  <c r="D53" i="9"/>
  <c r="C53" i="9"/>
  <c r="F52" i="9"/>
  <c r="E52" i="9"/>
  <c r="D52" i="9"/>
  <c r="C52" i="9"/>
  <c r="F51" i="9"/>
  <c r="E51" i="9"/>
  <c r="D51" i="9"/>
  <c r="C51" i="9"/>
  <c r="F50" i="9"/>
  <c r="E50" i="9"/>
  <c r="D50" i="9"/>
  <c r="C50" i="9"/>
  <c r="F49" i="9"/>
  <c r="E49" i="9"/>
  <c r="D49" i="9"/>
  <c r="C49" i="9"/>
  <c r="F48" i="9"/>
  <c r="E48" i="9"/>
  <c r="D48" i="9"/>
  <c r="C48" i="9"/>
  <c r="F47" i="9"/>
  <c r="E47" i="9"/>
  <c r="D47" i="9"/>
  <c r="C47" i="9"/>
  <c r="F46" i="9"/>
  <c r="E46" i="9"/>
  <c r="D46" i="9"/>
  <c r="C46" i="9"/>
  <c r="F45" i="9"/>
  <c r="E45" i="9"/>
  <c r="D45" i="9"/>
  <c r="C45" i="9"/>
  <c r="F44" i="9"/>
  <c r="E44" i="9"/>
  <c r="D44" i="9"/>
  <c r="C44" i="9"/>
  <c r="D42" i="9"/>
  <c r="C35"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4" i="9"/>
  <c r="E24" i="9"/>
  <c r="D24" i="9"/>
  <c r="C24" i="9"/>
  <c r="F23" i="9"/>
  <c r="E23" i="9"/>
  <c r="D23" i="9"/>
  <c r="C23" i="9"/>
  <c r="F22" i="9"/>
  <c r="E22" i="9"/>
  <c r="D22" i="9"/>
  <c r="C22" i="9"/>
  <c r="F21" i="9"/>
  <c r="C21" i="9"/>
  <c r="F20" i="9"/>
  <c r="E20" i="9"/>
  <c r="D20" i="9"/>
  <c r="C20" i="9"/>
  <c r="F19" i="9"/>
  <c r="E19" i="9"/>
  <c r="D19" i="9"/>
  <c r="C19" i="9"/>
  <c r="F18" i="9"/>
  <c r="E18" i="9"/>
  <c r="D18" i="9"/>
  <c r="C18" i="9"/>
  <c r="F17" i="9"/>
  <c r="E17" i="9"/>
  <c r="D17" i="9"/>
  <c r="C17" i="9"/>
  <c r="F16" i="9"/>
  <c r="E16" i="9"/>
  <c r="D16" i="9"/>
  <c r="C16" i="9"/>
  <c r="F15" i="9"/>
  <c r="E15" i="9"/>
  <c r="D15" i="9"/>
  <c r="C15" i="9"/>
  <c r="F14" i="9"/>
  <c r="E14" i="9"/>
  <c r="D14" i="9"/>
  <c r="C14" i="9"/>
  <c r="F13" i="9"/>
  <c r="E13" i="9"/>
  <c r="D13" i="9"/>
  <c r="C13" i="9"/>
  <c r="F12" i="9"/>
  <c r="E12" i="9"/>
  <c r="D12" i="9"/>
  <c r="C12" i="9"/>
  <c r="F11" i="9"/>
  <c r="E11" i="9"/>
  <c r="D11" i="9"/>
  <c r="C11" i="9"/>
  <c r="F10" i="9"/>
  <c r="E10" i="9"/>
  <c r="D10" i="9"/>
  <c r="C10" i="9"/>
  <c r="F9" i="9"/>
  <c r="E9" i="9"/>
  <c r="D9" i="9"/>
  <c r="C9" i="9"/>
  <c r="F8" i="9"/>
  <c r="E8" i="9"/>
  <c r="D8" i="9"/>
  <c r="C8" i="9"/>
  <c r="F7" i="9"/>
  <c r="E7" i="9"/>
  <c r="D7" i="9"/>
  <c r="C7" i="9"/>
  <c r="A3" i="9"/>
  <c r="F21" i="8"/>
  <c r="E21" i="8"/>
  <c r="D21" i="8"/>
  <c r="C21" i="8"/>
  <c r="F20" i="8"/>
  <c r="E20" i="8"/>
  <c r="D20" i="8"/>
  <c r="C20" i="8"/>
  <c r="F19" i="8"/>
  <c r="E19" i="8"/>
  <c r="D19" i="8"/>
  <c r="C19" i="8"/>
  <c r="F17" i="8"/>
  <c r="E17" i="8"/>
  <c r="D17" i="8"/>
  <c r="C17" i="8"/>
  <c r="F16" i="8"/>
  <c r="E16" i="8"/>
  <c r="D16" i="8"/>
  <c r="C16" i="8"/>
  <c r="F15" i="8"/>
  <c r="E15" i="8"/>
  <c r="D15" i="8"/>
  <c r="C15" i="8"/>
  <c r="F14" i="8"/>
  <c r="E14" i="8"/>
  <c r="D14" i="8"/>
  <c r="C14" i="8"/>
  <c r="F13" i="8"/>
  <c r="E13" i="8"/>
  <c r="D13" i="8"/>
  <c r="C13" i="8"/>
  <c r="F11" i="8"/>
  <c r="E11" i="8"/>
  <c r="D11" i="8"/>
  <c r="C11" i="8"/>
  <c r="F10" i="8"/>
  <c r="E10" i="8"/>
  <c r="D10" i="8"/>
  <c r="C10" i="8"/>
  <c r="F8" i="8"/>
  <c r="E8" i="8"/>
  <c r="D8" i="8"/>
  <c r="C8" i="8"/>
  <c r="A5" i="8"/>
  <c r="A3" i="8"/>
  <c r="L39" i="7"/>
  <c r="K39" i="7"/>
  <c r="J39" i="7"/>
  <c r="I39" i="7"/>
  <c r="F39" i="7"/>
  <c r="E39" i="7"/>
  <c r="D39" i="7"/>
  <c r="C39" i="7"/>
  <c r="L38" i="7"/>
  <c r="K38" i="7"/>
  <c r="J38" i="7"/>
  <c r="I38" i="7"/>
  <c r="F37" i="7"/>
  <c r="E37" i="7"/>
  <c r="D37" i="7"/>
  <c r="C37" i="7"/>
  <c r="L29" i="7"/>
  <c r="K29" i="7"/>
  <c r="J29" i="7"/>
  <c r="I29" i="7"/>
  <c r="L28" i="7"/>
  <c r="K28" i="7"/>
  <c r="J28" i="7"/>
  <c r="I28" i="7"/>
  <c r="L19" i="7"/>
  <c r="K19" i="7"/>
  <c r="J19" i="7"/>
  <c r="I19" i="7"/>
  <c r="F18" i="7"/>
  <c r="E18" i="7"/>
  <c r="D18" i="7"/>
  <c r="C18" i="7"/>
  <c r="K5" i="7"/>
  <c r="J5" i="7"/>
  <c r="I5" i="7"/>
  <c r="E5" i="7"/>
  <c r="D5" i="7"/>
  <c r="C5" i="7"/>
  <c r="A4" i="7"/>
  <c r="A3" i="7"/>
  <c r="A2" i="5"/>
  <c r="A27" i="105"/>
  <c r="A26" i="105"/>
  <c r="A25" i="105"/>
  <c r="A24" i="105"/>
  <c r="A23" i="105"/>
  <c r="A22" i="105"/>
  <c r="A21" i="105"/>
  <c r="A20" i="105"/>
  <c r="A19" i="105"/>
  <c r="A18" i="105"/>
  <c r="A17" i="105"/>
  <c r="A16" i="105"/>
  <c r="A15" i="105"/>
  <c r="A14" i="105"/>
  <c r="A13" i="105"/>
  <c r="A12" i="105"/>
  <c r="A11" i="105"/>
  <c r="A10" i="105"/>
  <c r="A9" i="105"/>
  <c r="A8" i="105"/>
  <c r="A6" i="105"/>
  <c r="A3" i="105"/>
  <c r="C66" i="3"/>
  <c r="C13" i="1"/>
  <c r="A10" i="1"/>
  <c r="D20" i="43" l="1"/>
  <c r="E20" i="43" s="1"/>
  <c r="F20" i="43" s="1"/>
  <c r="D39" i="11"/>
  <c r="E39" i="11" s="1"/>
  <c r="F39" i="11" s="1"/>
  <c r="D35" i="9"/>
  <c r="E35" i="9" s="1"/>
  <c r="F35" i="9"/>
  <c r="D25" i="43"/>
  <c r="C40" i="9"/>
  <c r="D36" i="9"/>
  <c r="E36" i="9" s="1"/>
  <c r="E21" i="43"/>
  <c r="D40" i="11"/>
  <c r="F26" i="43"/>
  <c r="C41" i="9"/>
  <c r="F41" i="9" s="1"/>
  <c r="D41" i="9"/>
  <c r="E41" i="9" s="1"/>
  <c r="F21" i="43"/>
  <c r="C40" i="11"/>
  <c r="F40" i="11" s="1"/>
  <c r="D45" i="11"/>
  <c r="E45" i="11" s="1"/>
  <c r="C18" i="43"/>
  <c r="C23" i="43"/>
  <c r="C27" i="43"/>
  <c r="C43" i="11"/>
  <c r="F43" i="11" s="1"/>
  <c r="C19" i="43"/>
  <c r="D19" i="43"/>
  <c r="D24" i="43"/>
  <c r="C39" i="9"/>
  <c r="F39" i="9" s="1"/>
  <c r="D44" i="11" l="1"/>
  <c r="E44" i="11" s="1"/>
  <c r="F44" i="11" s="1"/>
  <c r="D40" i="9"/>
  <c r="E40" i="9" s="1"/>
  <c r="F40" i="9" s="1"/>
  <c r="E25" i="43"/>
  <c r="F25" i="43" s="1"/>
  <c r="D18" i="43"/>
  <c r="E18" i="43" s="1"/>
  <c r="F18" i="43" s="1"/>
  <c r="E40" i="11"/>
  <c r="D23" i="43"/>
  <c r="D22" i="43" s="1"/>
  <c r="D39" i="9"/>
  <c r="E39" i="9" s="1"/>
  <c r="E24" i="43"/>
  <c r="D43" i="11"/>
  <c r="E43" i="11" s="1"/>
  <c r="C38" i="11"/>
  <c r="F38" i="11" s="1"/>
  <c r="F19" i="43"/>
  <c r="C34" i="9"/>
  <c r="F34" i="9" s="1"/>
  <c r="C46" i="11"/>
  <c r="F27" i="43"/>
  <c r="E27" i="43"/>
  <c r="C42" i="9"/>
  <c r="C38" i="9"/>
  <c r="C42" i="11"/>
  <c r="C28" i="43"/>
  <c r="D38" i="11"/>
  <c r="E19" i="43"/>
  <c r="D34" i="9"/>
  <c r="C33" i="9"/>
  <c r="C37" i="11"/>
  <c r="C22" i="43"/>
  <c r="D37" i="11"/>
  <c r="E37" i="11" l="1"/>
  <c r="D33" i="9"/>
  <c r="E33" i="9" s="1"/>
  <c r="E46" i="11"/>
  <c r="F46" i="11"/>
  <c r="F33" i="9"/>
  <c r="E38" i="11"/>
  <c r="F42" i="9"/>
  <c r="E42" i="9"/>
  <c r="D41" i="11"/>
  <c r="D37" i="9"/>
  <c r="E22" i="43"/>
  <c r="C41" i="11"/>
  <c r="C37" i="9"/>
  <c r="F22" i="43"/>
  <c r="F37" i="11"/>
  <c r="E34" i="9"/>
  <c r="D42" i="11"/>
  <c r="E42" i="11" s="1"/>
  <c r="F42" i="11" s="1"/>
  <c r="E23" i="43"/>
  <c r="F23" i="43" s="1"/>
  <c r="D28" i="43"/>
  <c r="D38" i="9"/>
  <c r="E38" i="9" s="1"/>
  <c r="F38" i="9" s="1"/>
  <c r="C48" i="43"/>
  <c r="C43" i="9"/>
  <c r="C47" i="11"/>
  <c r="E41" i="11" l="1"/>
  <c r="C12" i="10"/>
  <c r="H47" i="11"/>
  <c r="G47" i="11"/>
  <c r="C12" i="8"/>
  <c r="C25" i="9"/>
  <c r="D48" i="43"/>
  <c r="D43" i="9"/>
  <c r="D47" i="11"/>
  <c r="E28" i="43"/>
  <c r="F28" i="43" s="1"/>
  <c r="F41" i="11"/>
  <c r="E37" i="9"/>
  <c r="F37" i="9" s="1"/>
  <c r="C25" i="11"/>
  <c r="C9" i="8" l="1"/>
  <c r="C9" i="10"/>
  <c r="C64" i="11"/>
  <c r="G25" i="11"/>
  <c r="H25" i="11"/>
  <c r="D12" i="10"/>
  <c r="E47" i="11"/>
  <c r="F47" i="11" s="1"/>
  <c r="D25" i="9"/>
  <c r="E43" i="9"/>
  <c r="F43" i="9" s="1"/>
  <c r="D12" i="8"/>
  <c r="C58" i="9"/>
  <c r="D25" i="11"/>
  <c r="E48" i="43"/>
  <c r="F48" i="43" s="1"/>
  <c r="D64" i="11" l="1"/>
  <c r="E25" i="11"/>
  <c r="F25" i="11" s="1"/>
  <c r="E25" i="9"/>
  <c r="F25" i="9" s="1"/>
  <c r="D58" i="9"/>
  <c r="C18" i="10"/>
  <c r="C79" i="9"/>
  <c r="E12" i="10"/>
  <c r="F12" i="10" s="1"/>
  <c r="D9" i="10"/>
  <c r="H64" i="11"/>
  <c r="C87" i="11"/>
  <c r="G64" i="11"/>
  <c r="D9" i="8"/>
  <c r="E12" i="8"/>
  <c r="F12" i="8" s="1"/>
  <c r="C18" i="8"/>
  <c r="C88" i="11" l="1"/>
  <c r="H87" i="11"/>
  <c r="G87" i="11"/>
  <c r="D18" i="8"/>
  <c r="E9" i="8"/>
  <c r="F9" i="8" s="1"/>
  <c r="C22" i="10"/>
  <c r="D18" i="10"/>
  <c r="E9" i="10"/>
  <c r="F9" i="10" s="1"/>
  <c r="D79" i="9"/>
  <c r="E79" i="9" s="1"/>
  <c r="F79" i="9" s="1"/>
  <c r="E58" i="9"/>
  <c r="F58" i="9" s="1"/>
  <c r="C22" i="8"/>
  <c r="E64" i="11"/>
  <c r="F64" i="11" s="1"/>
  <c r="D87" i="11"/>
  <c r="D22" i="10" l="1"/>
  <c r="E22" i="10" s="1"/>
  <c r="F22" i="10" s="1"/>
  <c r="E18" i="10"/>
  <c r="F18" i="10" s="1"/>
  <c r="E18" i="8"/>
  <c r="F18" i="8" s="1"/>
  <c r="D22" i="8"/>
  <c r="E22" i="8" s="1"/>
  <c r="F22" i="8" s="1"/>
  <c r="D88" i="11"/>
  <c r="E88" i="11" s="1"/>
  <c r="F88" i="11" s="1"/>
  <c r="E87" i="11"/>
  <c r="F87"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蒙平珍</author>
  </authors>
  <commentList>
    <comment ref="N7" authorId="0" shapeId="0" xr:uid="{00000000-0006-0000-2700-000001000000}">
      <text>
        <r>
          <rPr>
            <sz val="12"/>
            <rFont val="Times New Roman"/>
            <family val="1"/>
          </rPr>
          <t>蒙平珍:
安全生产费</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蒙平珍</author>
  </authors>
  <commentList>
    <comment ref="P6" authorId="0" shapeId="0" xr:uid="{00000000-0006-0000-4200-000001000000}">
      <text>
        <r>
          <rPr>
            <sz val="12"/>
            <rFont val="Times New Roman"/>
            <family val="1"/>
          </rPr>
          <t>蒙平珍:
近海还是远海</t>
        </r>
      </text>
    </comment>
  </commentList>
</comments>
</file>

<file path=xl/sharedStrings.xml><?xml version="1.0" encoding="utf-8"?>
<sst xmlns="http://schemas.openxmlformats.org/spreadsheetml/2006/main" count="5844" uniqueCount="3042">
  <si>
    <t>XXX资产评估项目</t>
  </si>
  <si>
    <t>评估申报明细表</t>
  </si>
  <si>
    <t>企业负责人：xxx</t>
  </si>
  <si>
    <t>财务负责人：xxx</t>
  </si>
  <si>
    <t>主要填表人：xxx</t>
  </si>
  <si>
    <t>填表人电话：xxx</t>
  </si>
  <si>
    <t>资产基础法操作导航图（点击并完成各模块的任务）V1.0</t>
  </si>
  <si>
    <t>01</t>
  </si>
  <si>
    <t>02</t>
  </si>
  <si>
    <t>03</t>
  </si>
  <si>
    <t>04</t>
  </si>
  <si>
    <t>05</t>
  </si>
  <si>
    <t>阅读填表说明</t>
  </si>
  <si>
    <t>数据输入</t>
  </si>
  <si>
    <t>核对资料</t>
  </si>
  <si>
    <t>方法确定</t>
  </si>
  <si>
    <t>结果分析</t>
  </si>
  <si>
    <t>数据输入★</t>
  </si>
  <si>
    <t>报表核对</t>
  </si>
  <si>
    <t>履行调查核实程序</t>
  </si>
  <si>
    <t>取价方式</t>
  </si>
  <si>
    <t>评估调整</t>
  </si>
  <si>
    <t>报表核对★</t>
  </si>
  <si>
    <t>账实调查结果</t>
  </si>
  <si>
    <t>参数输入</t>
  </si>
  <si>
    <t>打印输出</t>
  </si>
  <si>
    <t>产权调查结果</t>
  </si>
  <si>
    <t>评估测算</t>
  </si>
  <si>
    <t>备注：每个科目按照以上程序完成</t>
  </si>
  <si>
    <t>资产评估申报表索引目录V1.0.0.1</t>
  </si>
  <si>
    <t>基本信息输入表</t>
  </si>
  <si>
    <t>填表说明（填表前请先阅读）</t>
  </si>
  <si>
    <t>企业基本情况表</t>
  </si>
  <si>
    <t>资产负债表</t>
  </si>
  <si>
    <t>汇总表</t>
  </si>
  <si>
    <t>分类汇总表</t>
  </si>
  <si>
    <t>流动资产</t>
  </si>
  <si>
    <t>货币资金</t>
  </si>
  <si>
    <t>现金</t>
  </si>
  <si>
    <t>流动负债</t>
  </si>
  <si>
    <t>短期借款</t>
  </si>
  <si>
    <t>银行存款</t>
  </si>
  <si>
    <t>交易性金融负债</t>
  </si>
  <si>
    <t>其他货币资金</t>
  </si>
  <si>
    <t>应付票据</t>
  </si>
  <si>
    <t>交易性金融资产</t>
  </si>
  <si>
    <t>股票投资</t>
  </si>
  <si>
    <t>应付账款</t>
  </si>
  <si>
    <t>债券投资</t>
  </si>
  <si>
    <t>预收款项</t>
  </si>
  <si>
    <t>基金投资</t>
  </si>
  <si>
    <t>职工薪酬</t>
  </si>
  <si>
    <t>应收票据</t>
  </si>
  <si>
    <t>应交税费</t>
  </si>
  <si>
    <t>应收账款</t>
  </si>
  <si>
    <t>应付利息</t>
  </si>
  <si>
    <t>预付款项</t>
  </si>
  <si>
    <t>应付股利（应付利润）</t>
  </si>
  <si>
    <t>应收利息</t>
  </si>
  <si>
    <t>其他应付款</t>
  </si>
  <si>
    <t>应收股利</t>
  </si>
  <si>
    <t>一年内到期的非流动负债</t>
  </si>
  <si>
    <t>其他应收款</t>
  </si>
  <si>
    <t>其他流动负债</t>
  </si>
  <si>
    <t>存货</t>
  </si>
  <si>
    <t>材料采购（在途物资）</t>
  </si>
  <si>
    <t>原材料</t>
  </si>
  <si>
    <t>在库周转材料</t>
  </si>
  <si>
    <t>非流动负债</t>
  </si>
  <si>
    <t>长期借款</t>
  </si>
  <si>
    <t>委托加工物资</t>
  </si>
  <si>
    <t>应付债券</t>
  </si>
  <si>
    <t>产成品（库存商品）</t>
  </si>
  <si>
    <t>长期应付款</t>
  </si>
  <si>
    <t>在产品（自制半成品）</t>
  </si>
  <si>
    <t>专项应付款</t>
  </si>
  <si>
    <t>发出商品</t>
  </si>
  <si>
    <t>预计负债</t>
  </si>
  <si>
    <t>在用周转材料</t>
  </si>
  <si>
    <t>递延所得税负债</t>
  </si>
  <si>
    <t>一年到期非流动资产</t>
  </si>
  <si>
    <t>开发产品</t>
  </si>
  <si>
    <t>其他非流动负债</t>
  </si>
  <si>
    <t>其他流动资产</t>
  </si>
  <si>
    <t>开发成本</t>
  </si>
  <si>
    <t>消耗性生物资产</t>
  </si>
  <si>
    <t>工程施工</t>
  </si>
  <si>
    <t>长期投资</t>
  </si>
  <si>
    <t>可供出售金融资产</t>
  </si>
  <si>
    <t>其他投资</t>
  </si>
  <si>
    <t>持有至到期投资</t>
  </si>
  <si>
    <t>长期应收款</t>
  </si>
  <si>
    <t>长期股权投资</t>
  </si>
  <si>
    <t>投资性房地产</t>
  </si>
  <si>
    <t>投资性房地产（成本计量）</t>
  </si>
  <si>
    <t>投资性房地产（公允计量）</t>
  </si>
  <si>
    <t>投资性地产（成本计量）</t>
  </si>
  <si>
    <t>投资性地产(公允计量）</t>
  </si>
  <si>
    <t>固定资产</t>
  </si>
  <si>
    <t>房屋建筑物</t>
  </si>
  <si>
    <t>构筑物及其他辅助设施</t>
  </si>
  <si>
    <t>管道及沟槽</t>
  </si>
  <si>
    <t>井巷工程</t>
  </si>
  <si>
    <t>机器设备</t>
  </si>
  <si>
    <t>车辆</t>
  </si>
  <si>
    <t>电子设备</t>
  </si>
  <si>
    <t>土地</t>
  </si>
  <si>
    <t>船舶</t>
  </si>
  <si>
    <t>在建工程</t>
  </si>
  <si>
    <t>在建工程-土建工程</t>
  </si>
  <si>
    <t>在建工程-设备安装工程</t>
  </si>
  <si>
    <t>工程物资</t>
  </si>
  <si>
    <t>固定资产清理</t>
  </si>
  <si>
    <t>生产性生物资产</t>
  </si>
  <si>
    <t>油气资产</t>
  </si>
  <si>
    <t>无形资产</t>
  </si>
  <si>
    <t>土地使用权</t>
  </si>
  <si>
    <t>无形-矿业权</t>
  </si>
  <si>
    <t>其他无形资产</t>
  </si>
  <si>
    <t>开发支出</t>
  </si>
  <si>
    <t>商誉</t>
  </si>
  <si>
    <t>其他资产</t>
  </si>
  <si>
    <t>长期待摊费用</t>
  </si>
  <si>
    <t>递延所得税资产</t>
  </si>
  <si>
    <t>其他非流动资产</t>
  </si>
  <si>
    <t>返回索引目录</t>
  </si>
  <si>
    <t>资产基础法评估贴数用表</t>
  </si>
  <si>
    <t>序号</t>
  </si>
  <si>
    <t>文字1</t>
  </si>
  <si>
    <t>文字2</t>
  </si>
  <si>
    <t>文字3</t>
  </si>
  <si>
    <t>文字4</t>
  </si>
  <si>
    <t>日期1</t>
  </si>
  <si>
    <t>日期2</t>
  </si>
  <si>
    <t>数字1</t>
  </si>
  <si>
    <t>数字2</t>
  </si>
  <si>
    <t>账面原值</t>
  </si>
  <si>
    <t>账面净值</t>
  </si>
  <si>
    <t>评估原值</t>
  </si>
  <si>
    <t>成新率</t>
  </si>
  <si>
    <t>评估净值</t>
  </si>
  <si>
    <t>增减额</t>
  </si>
  <si>
    <t>增减率%</t>
  </si>
  <si>
    <t>备注</t>
  </si>
  <si>
    <t>房屋案例</t>
  </si>
  <si>
    <t>机器设备案例</t>
  </si>
  <si>
    <t>电子设备案例</t>
  </si>
  <si>
    <t>车辆案例</t>
  </si>
  <si>
    <t>&lt;END&gt;</t>
  </si>
  <si>
    <t>一、项目基本信息</t>
  </si>
  <si>
    <t>1.企业名称（输入）：</t>
  </si>
  <si>
    <t>被评估单位</t>
  </si>
  <si>
    <t>西安曲江影视投资（集团）有限公司</t>
  </si>
  <si>
    <t>2.评估基准日（选择）：</t>
  </si>
  <si>
    <t>3.评估机构名称：</t>
  </si>
  <si>
    <t>西安开元资产土地房地产评估有限责任公司</t>
  </si>
  <si>
    <t>4.项目名称：</t>
  </si>
  <si>
    <t>西安曲江影视投资（集团）有限公司拟报废处置所涉及的部分固定资产市场价值项目</t>
  </si>
  <si>
    <t>5.填表人及填表日期：</t>
  </si>
  <si>
    <t>选择</t>
  </si>
  <si>
    <t>科目</t>
  </si>
  <si>
    <t>填表人员姓名</t>
  </si>
  <si>
    <t>填表日期</t>
  </si>
  <si>
    <t>评估人员</t>
  </si>
  <si>
    <t>√</t>
  </si>
  <si>
    <t>流动资产（汇总）</t>
  </si>
  <si>
    <t>货币资金（汇总）</t>
  </si>
  <si>
    <t>交易性金融资产（汇总）</t>
  </si>
  <si>
    <t>应收帐款</t>
  </si>
  <si>
    <t>预付账款</t>
  </si>
  <si>
    <t>存货（汇总）</t>
  </si>
  <si>
    <t>一年内到期的非流动资产</t>
  </si>
  <si>
    <t>非流动资产（汇总）</t>
  </si>
  <si>
    <t>可供出售金融资产（汇总）</t>
  </si>
  <si>
    <t>投资性房地产（汇总）</t>
  </si>
  <si>
    <t>固定资产汇总</t>
  </si>
  <si>
    <t>李湘琦</t>
  </si>
  <si>
    <t>朱蕾蕾、王成</t>
  </si>
  <si>
    <t>在建工程（汇总）</t>
  </si>
  <si>
    <t>无形资产（汇总）</t>
  </si>
  <si>
    <t>流动负债（汇总）</t>
  </si>
  <si>
    <t>应付职工薪酬</t>
  </si>
  <si>
    <t>应付股利</t>
  </si>
  <si>
    <t>非流动负债（汇总）</t>
  </si>
  <si>
    <t>企业填写以下内容:</t>
  </si>
  <si>
    <t>被评估单位名称:</t>
  </si>
  <si>
    <t>中文</t>
  </si>
  <si>
    <t>法定代表人</t>
  </si>
  <si>
    <t>移动电话</t>
  </si>
  <si>
    <t>英文</t>
  </si>
  <si>
    <t>财务负责人</t>
  </si>
  <si>
    <t>固定电话</t>
  </si>
  <si>
    <t>法定地址</t>
  </si>
  <si>
    <t>邮政编码</t>
  </si>
  <si>
    <t>手机</t>
  </si>
  <si>
    <t>办公地址</t>
  </si>
  <si>
    <t>主要填表人</t>
  </si>
  <si>
    <t>联系人办公电话</t>
  </si>
  <si>
    <t>传真</t>
  </si>
  <si>
    <t>E-mail</t>
  </si>
  <si>
    <t>经营范围</t>
  </si>
  <si>
    <t>成立日期</t>
  </si>
  <si>
    <t xml:space="preserve">      年   月   日</t>
  </si>
  <si>
    <t>经营期限</t>
  </si>
  <si>
    <t xml:space="preserve">      年   月  日至    年   月  日</t>
  </si>
  <si>
    <t>企业股东名称</t>
  </si>
  <si>
    <t>注册资本</t>
  </si>
  <si>
    <t>实收资本</t>
  </si>
  <si>
    <t>金额（万元）</t>
  </si>
  <si>
    <t>出资比例%</t>
  </si>
  <si>
    <t>合计</t>
  </si>
  <si>
    <t>下属长期投资单位（或异地分支机构）名称</t>
  </si>
  <si>
    <t>地址</t>
  </si>
  <si>
    <t>注册资金%</t>
  </si>
  <si>
    <t>持股比例%</t>
  </si>
  <si>
    <t>核算方式</t>
  </si>
  <si>
    <t>评估明细表填表说明</t>
  </si>
  <si>
    <t>一、基本要求</t>
  </si>
  <si>
    <t xml:space="preserve">(一)填表范围： </t>
  </si>
  <si>
    <t xml:space="preserve">   对于纳入评估范围的各科目明细表余额要保证与评估基准日被评估单位的资产负债表（或模拟资产负债表）完全一致，如出现差异，请核对链接关系及所填报明细是否有误。</t>
  </si>
  <si>
    <t>(二)“评估基准日”、“被评估单位(或者产权持有单位)名称”、填表人、填表日期,统一在“基本信息输入表” 中填列，各明细表会自动生成。单位名称要与该单位的营业执照所列示的名称完全一致,如经检查各明细表与报表的余额数据完全一致，填表人员需与评估人员沟通无异议后再在打印好的A4纸每页明细表左上角单位名称处加盖单位公章上报。</t>
  </si>
  <si>
    <t>(三)对于企业财务核算中没有的会计科目不必填写相应的明细表，对应明细表可隐藏但不可删除。</t>
  </si>
  <si>
    <t>(四) 对于各科目明细表中“评估价值”一栏(不含本栏)左方的所有空白栏以及需要填写的备注栏项目请企业填写齐全。尤其对于实物类资产的评估作价密切相关信息需填报完整，不要出现空白项，该类信息往往包括规格、厂家、单位、数量、产权证号、产权人名称、车辆行驶里程、不良资产实际状态等，需要由资产管理相关部门协助财务人员进行填报。</t>
  </si>
  <si>
    <t xml:space="preserve">(五)明细表中填列金额单位为“人民币元”，精确到小数点后两位。 </t>
  </si>
  <si>
    <t>(六)明细表中日期根据要求填至月(如建成年月)或日(如出票日期)，填写日期格式为“2001-05”（不能写为2001.5）或 “2001-05-02”（不能填为2001.5.2）。</t>
  </si>
  <si>
    <t>(七)未指明月利率之处应指年利率，计量单位为“%”。若原始资料中为月利率或日利率,则换算为年利率。</t>
  </si>
  <si>
    <t>(八)明细表与各级汇总表之间的数据已建立链接关系，带“汇总”字样的各明细表中除个别项的减值准备外，其他项中不应直接录入数据。</t>
  </si>
  <si>
    <t>(九)每一张明细表内容超过表中行数时，可在电子表中间直接插入行。注意，不能在第一行和合计行插入行。</t>
  </si>
  <si>
    <t>(十)除本说明已明确提到的可修改之处外，请各填表人员不要对表进行其他任何修改，如删除和增加列等，对填报中出现的问题应及时与评估人员进行沟通，协商解决。</t>
  </si>
  <si>
    <t>(十一)请各被评估单位以法人为单位同时提供打印稿及电子版各一份(二者应完全一致，打印之前请与评估人员沟通以免浪费纸张)。委托方及资产占有方提供给评估师的书面资料一律以A4版面提供。</t>
  </si>
  <si>
    <t>二、评估明细表填表说明</t>
  </si>
  <si>
    <t>1.           流动资产类填表说明(表3-1至表3-14)</t>
  </si>
  <si>
    <t>(1)表3-1-1 货币资金--现金</t>
  </si>
  <si>
    <t>“存放部门”要求填企业内部不同的现金存放部门，每一存放部门应分别填列，如“***财务处(科)”；</t>
  </si>
  <si>
    <t>现金表中的外币，应在“帐面价值”一栏填换算后的人民币价值。按币种、存放单位填列明细。</t>
  </si>
  <si>
    <t>(2)表3-1-2 货币资金--银行存款</t>
  </si>
  <si>
    <t>要按每一开户银行明细填写银行名称全称、帐号、金额等，对于同一开户行的不同货币种类存款、不同帐户存款也应分别一一列示，并在“外币帐面金额”栏中注明该外币币种的原始币值。</t>
  </si>
  <si>
    <t>(3)表3-1-3 货币资金--其他货币资金</t>
  </si>
  <si>
    <t>其他货币资金包含外埠存款、信用卡存款、信用证保证金存款等，要分类、分笔填写。对各种货币代值卡，要注明发行的金融单位。</t>
  </si>
  <si>
    <t>如为外埠存款或为信用卡存款，则名称及内容栏填写开户行的名称和帐号。</t>
  </si>
  <si>
    <t>(4)表3-2-1 交易性金融资产—股票投资(指持有不超过一年)</t>
  </si>
  <si>
    <t>①“被投资单位名称”指股票发行单位全称；</t>
  </si>
  <si>
    <t>②“股票名称”指该股票标准简称，包括代码，如太极集团600129；</t>
  </si>
  <si>
    <t>③“股票性质”指填列国家股、法人股或流通股；</t>
  </si>
  <si>
    <t>④“投资日期”指企业购买股票的日期或以其他方式(如非货币性交易换入、以债权换入等)取得股权的协议转让日期，非股票发行日期；</t>
  </si>
  <si>
    <t>⑤持股比例指所持股数量占发行总股本数的比例，如果少量购买，则不填此栏。</t>
  </si>
  <si>
    <t>(5)表3-2-2 交易性金融资产—债券投资</t>
  </si>
  <si>
    <t>债券种类可以按用途（分基建债券、电力债券、专项债券）填列，其他填表情况同表3-2-1。</t>
  </si>
  <si>
    <t>(6)表3-3 应收票据</t>
  </si>
  <si>
    <t>①“户名”指债务人的户名全称；</t>
  </si>
  <si>
    <t>②“出票日期”指签发该票据的日期---年月日。</t>
  </si>
  <si>
    <t>注意事项：对于逾期未收回的应收票据，请在“备注”栏中标明未收回的原因；“涉及法律诉讼”的款项、欠款单位为关联方或内部往来的款项、用于质押的应收票据等应分别在“备注”栏中予以说明。</t>
  </si>
  <si>
    <t>(7)表3-4应收帐款</t>
  </si>
  <si>
    <t>①“业务内容”：指发生应收帐款的相应业务名称，应收帐款不分金额大小一律按照债务人和业务内容逐笔填列，不能出现其他；</t>
  </si>
  <si>
    <t>②“发生日期”：对滚动发生额可按照基准日前最后一次应收帐款发生额的月份月末余额填列；</t>
  </si>
  <si>
    <t>③“帐龄”：按月数填列，如一年零4个月，则填列“16”即可，对应在1-2年账龄段内列示；</t>
  </si>
  <si>
    <t>④欠款单位名称应填列全称，不应以地名或不明确的简称代替；</t>
  </si>
  <si>
    <t>⑤欠款单位为关联方或内部单位的，分开填列。</t>
  </si>
  <si>
    <t>(8)表3-5 预付帐款</t>
  </si>
  <si>
    <t>参照表3-4。</t>
  </si>
  <si>
    <t>对预付设备款所涉及的实物已到货安装、使用，在清查时应注意与实物管理部门核对，以免出现重复申报或资产非真实盘盈。</t>
  </si>
  <si>
    <t>(9)表3-7 应收股利</t>
  </si>
  <si>
    <t>“发生日期”栏所指的是利润或股利分配时间；</t>
  </si>
  <si>
    <t>“股利所属期间”指股利发生的期间，如2002年应收2001年的股利，则该栏目填写“2001年度”。</t>
  </si>
  <si>
    <t>(10)表3-6 应收利息</t>
  </si>
  <si>
    <t>参照表3-5。</t>
  </si>
  <si>
    <t>(11)表3-8 其他应收款</t>
  </si>
  <si>
    <t>(12)表3-9-1至3-9-8 存货类</t>
  </si>
  <si>
    <t>①存货类原则上按名称或规格型号逐个填列，但如数量过多，则可按小类填列；</t>
  </si>
  <si>
    <t>②按类填列的存货“单价”指平均单价(为倒算值)，即“数量”乘以“单价”，应等于“金额”；</t>
  </si>
  <si>
    <t>③对于按计划成本入帐的存货，在该科目的倒数第二行填列材料成本差异；</t>
  </si>
  <si>
    <t>④对帐面已没有反映的在用低值易耗品，可根据实际情况填列对生产经营较重要的工具且价值量较大的物品，如仪器仪表等。</t>
  </si>
  <si>
    <t xml:space="preserve">⑤如原材料存在损毁、变质现象，应在“备注”栏中注明，并说明库存时间；产成品及分期收款发出商品应按畅销、正常、勉强销售、滞销几种情况在适销程度栏打钩；已发出但未作帐务处理的，在备注栏注明产品去向；对残次、冷背、呆滞的产成品(库存商品)也在备注栏注明；低值易耗品不采用一次摊销法摊销时，在备注栏中作出说明。
</t>
  </si>
  <si>
    <t>(13)表3--10 一年内到期的非流动资产</t>
  </si>
  <si>
    <t>按照不同的项目内容逐笔填写。</t>
  </si>
  <si>
    <t>(14)表3--11 其他流动资产</t>
  </si>
  <si>
    <t>2.非流动资产填表说明(表4--1至4--17)</t>
  </si>
  <si>
    <t>(1)表4--1 可供出售金融资产</t>
  </si>
  <si>
    <t>*******</t>
  </si>
  <si>
    <t>(2)表4--2 持有至到期投资</t>
  </si>
  <si>
    <t>可参照3－2－1股票或表3－2－2债券投资明细表内容进行填列；</t>
  </si>
  <si>
    <t>(3)表4--3 长期应收款</t>
  </si>
  <si>
    <t>******</t>
  </si>
  <si>
    <t>(4)表4--4 长期股权投资</t>
  </si>
  <si>
    <t>对于有特殊约定的长期投资，在备注栏简述约定的内容。</t>
  </si>
  <si>
    <t>(5)表4--5 投资性房地产</t>
  </si>
  <si>
    <t>结合资产类别填报土地或房屋资产相关项目，具体填要求同5－1－1房屋建筑物或表5－3土地评估明细表相关要求。</t>
  </si>
  <si>
    <t>(6)表4--6 固定资产</t>
  </si>
  <si>
    <t>1)表4-6-1，固定资产—房屋建筑物清查评估明细表</t>
  </si>
  <si>
    <t>如因故几项建筑物无法分别标明帐面价值,可统一填写帐面价值,但实物需逐栋填列。</t>
  </si>
  <si>
    <t>“房产证号及对应土地证号”为房产证及土地证上标明的号码，应填写齐全；</t>
  </si>
  <si>
    <t>“建筑物名称”一栏是指该栋房屋现用名称；</t>
  </si>
  <si>
    <t>“用途”指该建筑物目前的用途，如用于生产、办公等；</t>
  </si>
  <si>
    <t>“建筑结构”一栏是指该栋建筑物的建筑结构形式，须填写与现在实际结构状况相一致的名称。</t>
  </si>
  <si>
    <t>现将各种类型结构含义分述如下：</t>
  </si>
  <si>
    <t>A.框架结构，指钢筋混凝土柱、梁、板整体浇注的结构，包括钢筋混凝土预制柱、梁、结点后浇的刚性结点框架结构；表中填写“框架“。</t>
  </si>
  <si>
    <t>B.框剪结构，指钢筋混凝土柱、梁、板、剪力墙现浇的整体结构；表中填写“框剪 “。</t>
  </si>
  <si>
    <t>C.排架结构，一般指预制钢筋混凝土柱、吊车梁、屋架或屋面斜梁的装配式结构，其中屋架可以是钢筋混凝土或钢屋架。表中填写“排架“。</t>
  </si>
  <si>
    <t>D.砖混结构，以砖砌体及钢筋混凝土梁、构造柱、楼板为混合承重体系的结构类型。以砖柱为竖向承重构件的砖排架结构并入“砖混结构”类型内。表中填写“砖混“。</t>
  </si>
  <si>
    <t>E.砖木结构，指砖墙、砖柱及木屋架为联合承重体的结构类型，屋面必须是木屋面板及挂瓦的作法。表中填写“砖木“。</t>
  </si>
  <si>
    <t>F.简易结构，指屋架为轻型钢架或简易木屋架上面直接安设玻璃钢瓦或瓦楞铁皮瓦的简易结构。表中填写“简易“。</t>
  </si>
  <si>
    <t>G.钢棚结构，指无围护墙，或半截围护墙，屋面为轻型钢架搁置的砖柱或轻钢支柱上的棚类结构。表中填写“钢棚“。</t>
  </si>
  <si>
    <t>对于上述结构中，“钢棚结构”属于临时建筑，一般不办理房产证，故该类型的项目一律填在“构筑物”评估表中。</t>
  </si>
  <si>
    <t>在填写结构类型时，一律以上述规定为准，原帐面填写的类型名称与本规定不一致时，应按本规定进行更改。</t>
  </si>
  <si>
    <t>“建筑面积”一栏是指纳入评估范围的建筑物的建筑面积，应同房产证或购房合同面积相一致，如无房产证，填写工程竣工决算书上的面积数，否则就需要重新丈量；对改建、扩建已改变了原有建筑面积，应以现在实有的建筑面积填报，但必须在备注中加以说明，应注意在增加面积的同时，应增加帐面原值及净值。如增加面积的价值未入帐，应在备注中注明未入帐部分的建筑面积。</t>
  </si>
  <si>
    <t>“建成年月”为竣工时间；</t>
  </si>
  <si>
    <t>“成本单价”一栏是指帐面原值与“建筑面积”的比值。
对于盘盈、盘亏、毁损、报废、闲置等非正常资产状况应在备注栏中说明！</t>
  </si>
  <si>
    <t>2)表4-6-2，固定资产—构筑物及其他辅助设施清查评估明细表</t>
  </si>
  <si>
    <t>构筑物指与建筑物相匹配的场地、水池、围墙、道路等设施。</t>
  </si>
  <si>
    <t>各项目填写要求如下：</t>
  </si>
  <si>
    <t>(1)水池：单位“个”，材质：砖、钢筋砼等，规格：外形”长l´宽b´高h(m)”，”容积m3”,有盖或无盖；例如15´55´30，22m3，有盖。</t>
  </si>
  <si>
    <t>(2)烟囱、水塔：单位：“座”，材质：“砖，钢筋砼”等，规格：“高h´上口直径(m)。”例： 60´2.5</t>
  </si>
  <si>
    <t>(3)框架：单位：“座”或“t”(用于钢框架)、材质：“钢筋砼”或“钢结构”等，规格：“长l´宽b´高h(m)”例：120´18´50</t>
  </si>
  <si>
    <t>(4)水井：单位：“口”、材质：“砖、钢筋砼”等，规格：深h´上口直径D(m)；例：60´2；</t>
  </si>
  <si>
    <t>(5)道路：单位“m”,材质:“砼面、沥青面、砖面”等，规格：“宽b(m)，δ厚(mm)”，例：b =6m，δ=200mm；</t>
  </si>
  <si>
    <t>(6)围墙：单位“m”，材质:“砖砌、砖铁栏杆”等，规格：“高h(m),例：h=2 m，对于砖墙还应填写墙厚，例：h=2m，δ=240(mm)；</t>
  </si>
  <si>
    <t>(7)地沟：单位“m”，材质：“砖、砼”等，规格：“宽b´深h(m)”,例：5´2；</t>
  </si>
  <si>
    <t>(8)挡土墙：单位“m3”，材质:“毛石、砼”等。</t>
  </si>
  <si>
    <t>3)表4-6-4，机器设备清查评估明细表</t>
  </si>
  <si>
    <t>机器设备原则上按单台(套)填列，即每行只填一台(套)，如有5台（套）相同设备，应填写5行(因为即使购置与启用日期相同，其使用状况或技术状况可能不同)，但当存在同批购入、相同规格型号且使用环境及状况基本相同的多台（套）设备时，可合并填列,并将数量填入数量栏；</t>
  </si>
  <si>
    <t>如购置时为整套购入，可在该设备起始行相应列填写该设备的名称及帐面值（填写整套设备的价值），在其下面各行分别填列该套设备的明细项。</t>
  </si>
  <si>
    <t>对停用、不需用、待报废、淘汰、盘亏、盘盈、二手设备等应在备注栏标明。</t>
  </si>
  <si>
    <t>“设备名称”、“规格型号”、“生产厂家”要按设备铭牌填写。</t>
  </si>
  <si>
    <t>“启用年月”指机器设备的实际启用年月。</t>
  </si>
  <si>
    <t>“存放地点”填写最基层的单位。</t>
  </si>
  <si>
    <t>4)表4-5-5，车辆清查评估明细表</t>
  </si>
  <si>
    <t>车辆牌号指当地交管部门颁发的车辆牌照号；已行驶公里数可圆整至百位即可，如53441公里或申报为“53400”；仪表盘、发动机等发生更换的应在备注栏注明。</t>
  </si>
  <si>
    <t>5)表5-6-6，电子设备清查评估明细表</t>
  </si>
  <si>
    <t>电子设备是指自动化办公设备及家用电器，如计算机、打印机、复印机、传真机、空调、冰柜、碎纸机、手机、寻呼机、电视机、音响设备、摄像机、开水器等。</t>
  </si>
  <si>
    <t>规格型号应填写主要技术参数(配置)，如电脑应填写主频、内存、硬盘、显示器；</t>
  </si>
  <si>
    <t>其他可参照表5-2-1填写。</t>
  </si>
  <si>
    <t>6)表4-8，工程物资清查评估明细表</t>
  </si>
  <si>
    <t>工程物资的填列参照存货--原材料。</t>
  </si>
  <si>
    <t>7)表4-7-1，在建工程—土建工程清查评估明细表</t>
  </si>
  <si>
    <t>“付款比例”是指该工程评估基准日时已付金额与概算总投资额之比；</t>
  </si>
  <si>
    <t>“形象进度”是指该工程评估基准日的实际完工程度；</t>
  </si>
  <si>
    <t>在备注栏标注在建工程的施工状况，比如：停工项目、竣工项目、施工项目；如已完工但尚未进行竣工决算，也请在备注中标明。</t>
  </si>
  <si>
    <t>8) 表4-7-2，在建工程—设备安装工程清查评估明细表</t>
  </si>
  <si>
    <t>“项目名称”应与安装合同所列示的项目名称一致；“设备名称”是指设备安装工程中包含设备的名称；</t>
  </si>
  <si>
    <t>“资金成本”指资本化的利息。</t>
  </si>
  <si>
    <t xml:space="preserve"> 请按照工程项目整理填列本表，不应按照财务入账时间顺序填列。</t>
  </si>
  <si>
    <t>9)土地使用权填表说明(表4-5投资性房地产中部分内容，4-6-7固定资产土地，表4-12-1无形资产土地)</t>
  </si>
  <si>
    <t>各表中土地使用权帐面值应按评估基准日财务帐列示的金额填列；</t>
  </si>
  <si>
    <t>“土地开发程度”指基准日达到的状态，如“七通一平”；</t>
  </si>
  <si>
    <t>“用地性质”指划拨地或出让地；</t>
  </si>
  <si>
    <t>“土地用途”指“工业、商业、住宅、综合”等；</t>
  </si>
  <si>
    <t>“宗地面积”指纳入本次评估范围的地块面积；</t>
  </si>
  <si>
    <t>“他项权利”指是否存在抵押等他项权利；</t>
  </si>
  <si>
    <t>“土地使用起始时间”是指第一个使用权人取得土地使用权的日期；</t>
  </si>
  <si>
    <t>如果有专业土地评估机构参与本项目，除帐面值以外的内容按土地评估机构的要求填列。</t>
  </si>
  <si>
    <t>10)表4-9  固定资产清理清查评估明细表</t>
  </si>
  <si>
    <t>此表根据具体内容分笔填列。</t>
  </si>
  <si>
    <t>(7)表4-12-3  无形资产—其他无形资产清查评估明细表</t>
  </si>
  <si>
    <t>内容名称应与所对应的无形资产证书或其他证明文件(如发票)上的名称相符。</t>
  </si>
  <si>
    <t>(8)表4-13  开发支出清查评估明细表</t>
  </si>
  <si>
    <t>*********</t>
  </si>
  <si>
    <t>(9)表4-14  商誉清查评估明细表</t>
  </si>
  <si>
    <t>(10)表4-15 长期待摊费用清查评估明细表</t>
  </si>
  <si>
    <t>费用名称或内容应详细填列,如“**租入设备改良款”、“**设备大修费用“等。</t>
  </si>
  <si>
    <t>(11)表4-16 递延所得税清查评估明细表</t>
  </si>
  <si>
    <t>(12)表4-17 其他非流动资产清查评估明细表</t>
  </si>
  <si>
    <t>参照其他流动资产。</t>
  </si>
  <si>
    <t>3.负债类填表说明(表5-1至表6-7)</t>
  </si>
  <si>
    <t>(1)长、短期借款（表5-1，表6-1）</t>
  </si>
  <si>
    <t>“放款银行或机构名称”应填写全称；</t>
  </si>
  <si>
    <t>(2)交易性金融负债（表5-2）</t>
  </si>
  <si>
    <t>“金融机构名称”应填写全称；</t>
  </si>
  <si>
    <t>“发生日期”填列票据的签发日期；</t>
  </si>
  <si>
    <t>(3)应付帐款（表5-4）、预收帐款（表5-5）、其他应付款（表5-10）</t>
  </si>
  <si>
    <t>参照“应收帐款”；</t>
  </si>
  <si>
    <t>(4)应付职工薪酬（表5-6）</t>
  </si>
  <si>
    <t>发生日期填写基准日前贷方最后一笔发生额的日期；备注中应注明计提依据(如：工效挂钩批准额度／年***万元)及基准日应付工资账面余额的滚存期间。</t>
  </si>
  <si>
    <t>(5)应交税费（表5-7）</t>
  </si>
  <si>
    <t>征税机关指被评估单位的专管税务机关，应填写全称；发生日期填写贷方最后一笔发生额的日期；税种指增值税、消费税、城建税等；备注中应注明税款所属期间。</t>
  </si>
  <si>
    <t>(5)应付利息、应付股利（表5-8、表5－9）</t>
  </si>
  <si>
    <t>参照应收利息、应收股利</t>
  </si>
  <si>
    <t>(6)一年内到期的非流动负债（表5-11）</t>
  </si>
  <si>
    <t>参照长期借款</t>
  </si>
  <si>
    <t>(7)应付债券（表6-2）</t>
  </si>
  <si>
    <t>参照债券投资</t>
  </si>
  <si>
    <t>(8)递延所得税负债（表6-6）</t>
  </si>
  <si>
    <t>(9)其他非流动负债（表6-7）</t>
  </si>
  <si>
    <t>返回索引页</t>
  </si>
  <si>
    <t>金额单位：人民币元</t>
  </si>
  <si>
    <t>资产</t>
  </si>
  <si>
    <t>注释</t>
  </si>
  <si>
    <t>基准日审定数</t>
  </si>
  <si>
    <t xml:space="preserve">负债和所有者权益 </t>
  </si>
  <si>
    <t>流动资产：</t>
  </si>
  <si>
    <t>流动负债：</t>
  </si>
  <si>
    <t>流动资产合计</t>
  </si>
  <si>
    <t>非流动资产：</t>
  </si>
  <si>
    <t>流动负债合计</t>
  </si>
  <si>
    <t>非流动负债：</t>
  </si>
  <si>
    <t>非流动负债合计</t>
  </si>
  <si>
    <t>负债合计</t>
  </si>
  <si>
    <t>所有者权益：</t>
  </si>
  <si>
    <t>实收资本（或股本）</t>
  </si>
  <si>
    <t>资本公积</t>
  </si>
  <si>
    <t>减：库存股</t>
  </si>
  <si>
    <t>专项储备</t>
  </si>
  <si>
    <t>盈余公积</t>
  </si>
  <si>
    <t>未分配利润</t>
  </si>
  <si>
    <t>非流动资产合计</t>
  </si>
  <si>
    <t>外币报表折算差额</t>
  </si>
  <si>
    <t>所有者权益合计</t>
  </si>
  <si>
    <t>资产总计</t>
  </si>
  <si>
    <t>负债和所有者权益总计</t>
  </si>
  <si>
    <t>资产评估结果汇总表</t>
  </si>
  <si>
    <t>表1</t>
  </si>
  <si>
    <t>金额单位：人民币万元</t>
  </si>
  <si>
    <t>项            目</t>
  </si>
  <si>
    <t>账面价值</t>
  </si>
  <si>
    <t>评估价值</t>
  </si>
  <si>
    <t>增减值</t>
  </si>
  <si>
    <t>增值率%</t>
  </si>
  <si>
    <t>A</t>
  </si>
  <si>
    <t>B</t>
  </si>
  <si>
    <t>C=B-A</t>
  </si>
  <si>
    <t>D=C/A×100%</t>
  </si>
  <si>
    <t>非流动资产</t>
  </si>
  <si>
    <t>其中：长期股权投资</t>
  </si>
  <si>
    <t xml:space="preserve">      投资性房地产</t>
  </si>
  <si>
    <t xml:space="preserve">      固定资产</t>
  </si>
  <si>
    <t xml:space="preserve">      在建工程</t>
  </si>
  <si>
    <t xml:space="preserve">      油气资产</t>
  </si>
  <si>
    <t xml:space="preserve">      无形资产</t>
  </si>
  <si>
    <t xml:space="preserve">      其中：土地使用权</t>
  </si>
  <si>
    <t xml:space="preserve">      其他非流动资产</t>
  </si>
  <si>
    <t>负债总计</t>
  </si>
  <si>
    <t>净资产</t>
  </si>
  <si>
    <t>评估机构：西安开元资产土地房地产评估有限责任公司</t>
  </si>
  <si>
    <t>打印边界</t>
  </si>
  <si>
    <t>资产评估结果分类汇总表</t>
  </si>
  <si>
    <t xml:space="preserve">    表2</t>
  </si>
  <si>
    <t>被评估单位：××××××有限责任公司</t>
  </si>
  <si>
    <t>科目名称</t>
  </si>
  <si>
    <t>资产负债表校核列</t>
  </si>
  <si>
    <t>一、流动资产合计</t>
  </si>
  <si>
    <t>应收票据及应收账款合计</t>
  </si>
  <si>
    <t xml:space="preserve">   减：坏帐准备</t>
  </si>
  <si>
    <t>应收票据及应收账款净额</t>
  </si>
  <si>
    <t>其他应收款合计</t>
  </si>
  <si>
    <t>其他应收款净额</t>
  </si>
  <si>
    <t>存货合计</t>
  </si>
  <si>
    <t xml:space="preserve">   减：存货跌价准备</t>
  </si>
  <si>
    <t>存货净额</t>
  </si>
  <si>
    <t>合同资产</t>
  </si>
  <si>
    <t xml:space="preserve">   减：合同资产减值准备</t>
  </si>
  <si>
    <t>合同资产净额</t>
  </si>
  <si>
    <t>二、非流动资产合计</t>
  </si>
  <si>
    <t>长期股权投资合计</t>
  </si>
  <si>
    <t xml:space="preserve">  减：长期股权投资减值准备</t>
  </si>
  <si>
    <t>长期股权投资净额</t>
  </si>
  <si>
    <t>投资性房地产合计</t>
  </si>
  <si>
    <t xml:space="preserve">  减：投资性房地产减值准备</t>
  </si>
  <si>
    <t>投资性房地产净额</t>
  </si>
  <si>
    <t>固定资产原值</t>
  </si>
  <si>
    <t>其中：建筑物类</t>
  </si>
  <si>
    <t>设 备 类</t>
  </si>
  <si>
    <t>土 地 类</t>
  </si>
  <si>
    <t>减：累计折旧</t>
  </si>
  <si>
    <t>固定资产净值</t>
  </si>
  <si>
    <t>减：固定资产减值准备</t>
  </si>
  <si>
    <t>固定资产净额</t>
  </si>
  <si>
    <t>油气资产合计</t>
  </si>
  <si>
    <t xml:space="preserve">  减：油气资产减值准备</t>
  </si>
  <si>
    <t>油气资产净额</t>
  </si>
  <si>
    <t>无形资产合计</t>
  </si>
  <si>
    <t>其中：土地使用权</t>
  </si>
  <si>
    <t xml:space="preserve">  减：无形资产减值准备</t>
  </si>
  <si>
    <t>无形资产净额</t>
  </si>
  <si>
    <t>三、资产总计</t>
  </si>
  <si>
    <t>四、流动负债合计</t>
  </si>
  <si>
    <t>应付票据及应付账款</t>
  </si>
  <si>
    <t>合同负债</t>
  </si>
  <si>
    <t>五、非流动负债合计</t>
  </si>
  <si>
    <t>六、负债总计</t>
  </si>
  <si>
    <t>七、净资产（所有者权益）</t>
  </si>
  <si>
    <t>其中：扣除打开长投评估值的净资产</t>
  </si>
  <si>
    <t>资产负债表校核列（差额）</t>
  </si>
  <si>
    <t>应收账款合计</t>
  </si>
  <si>
    <t>应收帐款净额</t>
  </si>
  <si>
    <t>持有至到期投资合计</t>
  </si>
  <si>
    <t>减：持有至到期投资减值准备</t>
  </si>
  <si>
    <t>持有至到期投资净额</t>
  </si>
  <si>
    <t>八、不含长投标识为“Y”</t>
  </si>
  <si>
    <t>九、关联方资产</t>
  </si>
  <si>
    <t>十、关联方负债</t>
  </si>
  <si>
    <t>流动资产评估汇总表</t>
  </si>
  <si>
    <t>表3</t>
  </si>
  <si>
    <t>编号</t>
  </si>
  <si>
    <t>3-1</t>
  </si>
  <si>
    <t>3-2</t>
  </si>
  <si>
    <t>3-3</t>
  </si>
  <si>
    <t>3-4</t>
  </si>
  <si>
    <t>3-5</t>
  </si>
  <si>
    <t>3-6</t>
  </si>
  <si>
    <t>3-7</t>
  </si>
  <si>
    <t>3-8</t>
  </si>
  <si>
    <t>3-9</t>
  </si>
  <si>
    <t>3-10</t>
  </si>
  <si>
    <t>3-11</t>
  </si>
  <si>
    <t>货币资金评估汇总表</t>
  </si>
  <si>
    <t>表3-1</t>
  </si>
  <si>
    <t>3-1-1</t>
  </si>
  <si>
    <t>3-1-2</t>
  </si>
  <si>
    <t>3-1-3</t>
  </si>
  <si>
    <t>合     计</t>
  </si>
  <si>
    <t>货币资金—现金评估明细表</t>
  </si>
  <si>
    <t xml:space="preserve">                                                              表3-1-1</t>
  </si>
  <si>
    <t xml:space="preserve">金额单位：人民币元  </t>
  </si>
  <si>
    <t>存放部门（单位)</t>
  </si>
  <si>
    <t>币种</t>
  </si>
  <si>
    <t>外币账面金额</t>
  </si>
  <si>
    <t>评估基准日汇率</t>
  </si>
  <si>
    <r>
      <rPr>
        <sz val="10"/>
        <rFont val="宋体"/>
        <family val="3"/>
        <charset val="134"/>
      </rPr>
      <t>唯一标识列</t>
    </r>
  </si>
  <si>
    <t>A1</t>
  </si>
  <si>
    <t>A2</t>
  </si>
  <si>
    <t>A3</t>
  </si>
  <si>
    <t>A4</t>
  </si>
  <si>
    <t>A5</t>
  </si>
  <si>
    <t>A6</t>
  </si>
  <si>
    <t>A7</t>
  </si>
  <si>
    <t>A8</t>
  </si>
  <si>
    <t>A9</t>
  </si>
  <si>
    <t>A10</t>
  </si>
  <si>
    <t>A11</t>
  </si>
  <si>
    <t>A12</t>
  </si>
  <si>
    <t>A13</t>
  </si>
  <si>
    <t>A14</t>
  </si>
  <si>
    <t>A15</t>
  </si>
  <si>
    <t>合         计</t>
  </si>
  <si>
    <r>
      <rPr>
        <sz val="10"/>
        <rFont val="宋体"/>
        <family val="3"/>
        <charset val="134"/>
      </rPr>
      <t>打印边界</t>
    </r>
  </si>
  <si>
    <t>货币资金—银行存款评估明细表</t>
  </si>
  <si>
    <t>表3-1-2</t>
  </si>
  <si>
    <t>开户银行</t>
  </si>
  <si>
    <t>账号</t>
  </si>
  <si>
    <t>B1</t>
  </si>
  <si>
    <t>B2</t>
  </si>
  <si>
    <t>B3</t>
  </si>
  <si>
    <t>B4</t>
  </si>
  <si>
    <t>B5</t>
  </si>
  <si>
    <t>B6</t>
  </si>
  <si>
    <t>B7</t>
  </si>
  <si>
    <t>B8</t>
  </si>
  <si>
    <t>B9</t>
  </si>
  <si>
    <t>B10</t>
  </si>
  <si>
    <t>B11</t>
  </si>
  <si>
    <t>B12</t>
  </si>
  <si>
    <t>B13</t>
  </si>
  <si>
    <t>B14</t>
  </si>
  <si>
    <t>B15</t>
  </si>
  <si>
    <t>B16</t>
  </si>
  <si>
    <t>B17</t>
  </si>
  <si>
    <t>B18</t>
  </si>
  <si>
    <t>B19</t>
  </si>
  <si>
    <t>B20</t>
  </si>
  <si>
    <t>合             计</t>
  </si>
  <si>
    <t>货币资金—其他货币资金评估明细表</t>
  </si>
  <si>
    <t>表3-1-3</t>
  </si>
  <si>
    <r>
      <rPr>
        <sz val="10"/>
        <rFont val="宋体"/>
        <family val="3"/>
        <charset val="134"/>
      </rPr>
      <t>金额单位：人民币元</t>
    </r>
    <r>
      <rPr>
        <sz val="10"/>
        <rFont val="Times New Roman"/>
        <family val="1"/>
      </rPr>
      <t xml:space="preserve">  </t>
    </r>
  </si>
  <si>
    <t>名称及内容</t>
  </si>
  <si>
    <t>用途</t>
  </si>
  <si>
    <t>C1</t>
  </si>
  <si>
    <t>C2</t>
  </si>
  <si>
    <t>C3</t>
  </si>
  <si>
    <t>C4</t>
  </si>
  <si>
    <t>C5</t>
  </si>
  <si>
    <t>C6</t>
  </si>
  <si>
    <t>C7</t>
  </si>
  <si>
    <t>C8</t>
  </si>
  <si>
    <t>C9</t>
  </si>
  <si>
    <t>C10</t>
  </si>
  <si>
    <t>C11</t>
  </si>
  <si>
    <t>C12</t>
  </si>
  <si>
    <t>C13</t>
  </si>
  <si>
    <t>C14</t>
  </si>
  <si>
    <t>C15</t>
  </si>
  <si>
    <t>C16</t>
  </si>
  <si>
    <t>C17</t>
  </si>
  <si>
    <t>C18</t>
  </si>
  <si>
    <t>C19</t>
  </si>
  <si>
    <t>C20</t>
  </si>
  <si>
    <t>交易性金融资产评估汇总表</t>
  </si>
  <si>
    <t>表3-2</t>
  </si>
  <si>
    <t>3-2-1</t>
  </si>
  <si>
    <t>交易性金融资产-股票投资</t>
  </si>
  <si>
    <t>3-2-2</t>
  </si>
  <si>
    <t>交易性金融资产-债券投资</t>
  </si>
  <si>
    <t>3-2-3</t>
  </si>
  <si>
    <t>交易性金融资产-基金投资</t>
  </si>
  <si>
    <t>3-2-4</t>
  </si>
  <si>
    <t>交易性金融资产--其他投资</t>
  </si>
  <si>
    <t>合      计</t>
  </si>
  <si>
    <t>交易性金融资产—股票投资评估明细表</t>
  </si>
  <si>
    <t>表3-2-1</t>
  </si>
  <si>
    <t>被投资单位名称</t>
  </si>
  <si>
    <t>股票名称</t>
  </si>
  <si>
    <t>股票代码</t>
  </si>
  <si>
    <t>投资日期</t>
  </si>
  <si>
    <t>持股数量</t>
  </si>
  <si>
    <t>成  本</t>
  </si>
  <si>
    <t>基准日收盘价元/股</t>
  </si>
  <si>
    <t>D1</t>
  </si>
  <si>
    <t>D2</t>
  </si>
  <si>
    <t>D3</t>
  </si>
  <si>
    <t>D4</t>
  </si>
  <si>
    <t>D5</t>
  </si>
  <si>
    <t>D6</t>
  </si>
  <si>
    <t>D7</t>
  </si>
  <si>
    <t>D8</t>
  </si>
  <si>
    <t>D9</t>
  </si>
  <si>
    <t>D10</t>
  </si>
  <si>
    <t>D11</t>
  </si>
  <si>
    <t>D12</t>
  </si>
  <si>
    <t>D13</t>
  </si>
  <si>
    <t>D14</t>
  </si>
  <si>
    <t>D15</t>
  </si>
  <si>
    <t>D16</t>
  </si>
  <si>
    <t>D17</t>
  </si>
  <si>
    <t>D18</t>
  </si>
  <si>
    <t>D19</t>
  </si>
  <si>
    <t>D20</t>
  </si>
  <si>
    <t>合          计</t>
  </si>
  <si>
    <t>交易性金融资产—债券投资评估明细表</t>
  </si>
  <si>
    <r>
      <rPr>
        <sz val="10"/>
        <rFont val="Times New Roman"/>
        <family val="1"/>
      </rPr>
      <t>表</t>
    </r>
    <r>
      <rPr>
        <sz val="10"/>
        <rFont val="Times New Roman"/>
        <family val="1"/>
      </rPr>
      <t>3-2-2</t>
    </r>
  </si>
  <si>
    <t>债券名称</t>
  </si>
  <si>
    <t>债券代码</t>
  </si>
  <si>
    <t>发行日期</t>
  </si>
  <si>
    <t>票面利率%</t>
  </si>
  <si>
    <t>成本</t>
  </si>
  <si>
    <t>E1</t>
  </si>
  <si>
    <t>E2</t>
  </si>
  <si>
    <t>E3</t>
  </si>
  <si>
    <t>E4</t>
  </si>
  <si>
    <t>E5</t>
  </si>
  <si>
    <t>E6</t>
  </si>
  <si>
    <t>E7</t>
  </si>
  <si>
    <t>E8</t>
  </si>
  <si>
    <t>E9</t>
  </si>
  <si>
    <t>E10</t>
  </si>
  <si>
    <t>E11</t>
  </si>
  <si>
    <t>E12</t>
  </si>
  <si>
    <t>E13</t>
  </si>
  <si>
    <t>E14</t>
  </si>
  <si>
    <t>E15</t>
  </si>
  <si>
    <t>E16</t>
  </si>
  <si>
    <t>E17</t>
  </si>
  <si>
    <t>E18</t>
  </si>
  <si>
    <t>E19</t>
  </si>
  <si>
    <t>E20</t>
  </si>
  <si>
    <t>交易性金融资产—基金投资评估明细表</t>
  </si>
  <si>
    <t>表3-2-3</t>
  </si>
  <si>
    <t>基金发行单位</t>
  </si>
  <si>
    <t>基金名称</t>
  </si>
  <si>
    <t>基金类型</t>
  </si>
  <si>
    <t>基金代码</t>
  </si>
  <si>
    <t>基准日净值/份</t>
  </si>
  <si>
    <t>F1</t>
  </si>
  <si>
    <t>F2</t>
  </si>
  <si>
    <t>F3</t>
  </si>
  <si>
    <t>F4</t>
  </si>
  <si>
    <t>F5</t>
  </si>
  <si>
    <t>F6</t>
  </si>
  <si>
    <t>F7</t>
  </si>
  <si>
    <t>F8</t>
  </si>
  <si>
    <t>F9</t>
  </si>
  <si>
    <t>F10</t>
  </si>
  <si>
    <t>F11</t>
  </si>
  <si>
    <t>F12</t>
  </si>
  <si>
    <t>F13</t>
  </si>
  <si>
    <t>F14</t>
  </si>
  <si>
    <t>F15</t>
  </si>
  <si>
    <t>F16</t>
  </si>
  <si>
    <t>F17</t>
  </si>
  <si>
    <t>F18</t>
  </si>
  <si>
    <t>F19</t>
  </si>
  <si>
    <t>F20</t>
  </si>
  <si>
    <t>应收票据评估明细表</t>
  </si>
  <si>
    <t>表3-3</t>
  </si>
  <si>
    <t>户名（结算对象)</t>
  </si>
  <si>
    <t>出票日期</t>
  </si>
  <si>
    <t>到期日期</t>
  </si>
  <si>
    <r>
      <rPr>
        <sz val="10"/>
        <rFont val="宋体"/>
        <family val="3"/>
        <charset val="134"/>
      </rPr>
      <t>账面余额</t>
    </r>
  </si>
  <si>
    <t>计提减值准备</t>
  </si>
  <si>
    <t>G1</t>
  </si>
  <si>
    <t>G2</t>
  </si>
  <si>
    <t>G3</t>
  </si>
  <si>
    <t>G4</t>
  </si>
  <si>
    <t>G5</t>
  </si>
  <si>
    <t>G6</t>
  </si>
  <si>
    <t>G7</t>
  </si>
  <si>
    <t>G8</t>
  </si>
  <si>
    <t>G9</t>
  </si>
  <si>
    <t>G10</t>
  </si>
  <si>
    <t>G11</t>
  </si>
  <si>
    <t>G12</t>
  </si>
  <si>
    <t>G13</t>
  </si>
  <si>
    <t>G14</t>
  </si>
  <si>
    <t>G15</t>
  </si>
  <si>
    <t>G16</t>
  </si>
  <si>
    <t>G17</t>
  </si>
  <si>
    <t>应收票据合计</t>
  </si>
  <si>
    <t>G18</t>
  </si>
  <si>
    <t>减：应收票据坏账准备</t>
  </si>
  <si>
    <t>G19</t>
  </si>
  <si>
    <t>应收票据净额</t>
  </si>
  <si>
    <t>应收账款评估明细表</t>
  </si>
  <si>
    <t>表3-4</t>
  </si>
  <si>
    <t>欠款单位名称（结算对象)</t>
  </si>
  <si>
    <t>业务内容</t>
  </si>
  <si>
    <t>最后一次
变动日期</t>
  </si>
  <si>
    <t>账龄（月）</t>
  </si>
  <si>
    <t>坏账准备</t>
  </si>
  <si>
    <t>H1</t>
  </si>
  <si>
    <t>H2</t>
  </si>
  <si>
    <t>H3</t>
  </si>
  <si>
    <t>H4</t>
  </si>
  <si>
    <t>H5</t>
  </si>
  <si>
    <t>H6</t>
  </si>
  <si>
    <t>H7</t>
  </si>
  <si>
    <t>H8</t>
  </si>
  <si>
    <t>H9</t>
  </si>
  <si>
    <t>H10</t>
  </si>
  <si>
    <t>H11</t>
  </si>
  <si>
    <t>H12</t>
  </si>
  <si>
    <t>减：坏账准备</t>
  </si>
  <si>
    <t>减：评估风险损失</t>
  </si>
  <si>
    <t>应收账款净额</t>
  </si>
  <si>
    <t>预付款项评估明细表</t>
  </si>
  <si>
    <t>表3-5</t>
  </si>
  <si>
    <t>收款单位名称（结算对象)</t>
  </si>
  <si>
    <t>发生日期</t>
  </si>
  <si>
    <t>基准日汇率</t>
  </si>
  <si>
    <t>I1</t>
  </si>
  <si>
    <t>I2</t>
  </si>
  <si>
    <t>I3</t>
  </si>
  <si>
    <t>I4</t>
  </si>
  <si>
    <t>I5</t>
  </si>
  <si>
    <t>I6</t>
  </si>
  <si>
    <t>I7</t>
  </si>
  <si>
    <t>I8</t>
  </si>
  <si>
    <t>I9</t>
  </si>
  <si>
    <t>I10</t>
  </si>
  <si>
    <t>I11</t>
  </si>
  <si>
    <t>I12</t>
  </si>
  <si>
    <t>I13</t>
  </si>
  <si>
    <t>I14</t>
  </si>
  <si>
    <t>I15</t>
  </si>
  <si>
    <t>I16</t>
  </si>
  <si>
    <t>预付款项合计</t>
  </si>
  <si>
    <t>减：预付款项坏账准备</t>
  </si>
  <si>
    <t>预付款项净额</t>
  </si>
  <si>
    <t>应收利息评估明细表</t>
  </si>
  <si>
    <t>表3-6</t>
  </si>
  <si>
    <t>本金</t>
  </si>
  <si>
    <t>利息所属期间</t>
  </si>
  <si>
    <t>利息率%</t>
  </si>
  <si>
    <t>J1</t>
  </si>
  <si>
    <t>J2</t>
  </si>
  <si>
    <t>J3</t>
  </si>
  <si>
    <t>J4</t>
  </si>
  <si>
    <t>J5</t>
  </si>
  <si>
    <t>J6</t>
  </si>
  <si>
    <t>J7</t>
  </si>
  <si>
    <t>J8</t>
  </si>
  <si>
    <t>J9</t>
  </si>
  <si>
    <t>J10</t>
  </si>
  <si>
    <t>J11</t>
  </si>
  <si>
    <t>J12</t>
  </si>
  <si>
    <t>J13</t>
  </si>
  <si>
    <t>J14</t>
  </si>
  <si>
    <t>J15</t>
  </si>
  <si>
    <t>J16</t>
  </si>
  <si>
    <t>J17</t>
  </si>
  <si>
    <t>J18</t>
  </si>
  <si>
    <t>J19</t>
  </si>
  <si>
    <t>J20</t>
  </si>
  <si>
    <t>合            计</t>
  </si>
  <si>
    <t>应收股利（应收利润）评估明细表</t>
  </si>
  <si>
    <t>表3-7</t>
  </si>
  <si>
    <t>股利（利润）所属期间</t>
  </si>
  <si>
    <t>K1</t>
  </si>
  <si>
    <t>K2</t>
  </si>
  <si>
    <t>K3</t>
  </si>
  <si>
    <t>K4</t>
  </si>
  <si>
    <t>K5</t>
  </si>
  <si>
    <t>K6</t>
  </si>
  <si>
    <t>K7</t>
  </si>
  <si>
    <t>K8</t>
  </si>
  <si>
    <t>K9</t>
  </si>
  <si>
    <t>K10</t>
  </si>
  <si>
    <t>K11</t>
  </si>
  <si>
    <t>K12</t>
  </si>
  <si>
    <t>K13</t>
  </si>
  <si>
    <t>K14</t>
  </si>
  <si>
    <t>K15</t>
  </si>
  <si>
    <t>K16</t>
  </si>
  <si>
    <t>K17</t>
  </si>
  <si>
    <t>K18</t>
  </si>
  <si>
    <t>K19</t>
  </si>
  <si>
    <t>K20</t>
  </si>
  <si>
    <t>其他应收款评估明细表</t>
  </si>
  <si>
    <t>表3-8</t>
  </si>
  <si>
    <t>L1</t>
  </si>
  <si>
    <t>L2</t>
  </si>
  <si>
    <t>L3</t>
  </si>
  <si>
    <t>L4</t>
  </si>
  <si>
    <t>L5</t>
  </si>
  <si>
    <t>L6</t>
  </si>
  <si>
    <t>L7</t>
  </si>
  <si>
    <t>L8</t>
  </si>
  <si>
    <t>L9</t>
  </si>
  <si>
    <t>L10</t>
  </si>
  <si>
    <t>L11</t>
  </si>
  <si>
    <t>L12</t>
  </si>
  <si>
    <t>L13</t>
  </si>
  <si>
    <t>L14</t>
  </si>
  <si>
    <t>L15</t>
  </si>
  <si>
    <t>L16</t>
  </si>
  <si>
    <t>L17</t>
  </si>
  <si>
    <t>L18</t>
  </si>
  <si>
    <t>L19</t>
  </si>
  <si>
    <t>L20</t>
  </si>
  <si>
    <t>L21</t>
  </si>
  <si>
    <t>存货评估汇总表</t>
  </si>
  <si>
    <t>表3-9</t>
  </si>
  <si>
    <t>计提减值准备金额</t>
  </si>
  <si>
    <t>3-9-1</t>
  </si>
  <si>
    <t>3-9-2</t>
  </si>
  <si>
    <t>3-9-3</t>
  </si>
  <si>
    <t>3-9-4</t>
  </si>
  <si>
    <t>3-9-5</t>
  </si>
  <si>
    <t>3-9-6</t>
  </si>
  <si>
    <t>3-9-7</t>
  </si>
  <si>
    <t>3-9-8</t>
  </si>
  <si>
    <t>3-9-9</t>
  </si>
  <si>
    <t>3-9-10</t>
  </si>
  <si>
    <t>3-9-11</t>
  </si>
  <si>
    <t>3-9-12</t>
  </si>
  <si>
    <t>减：存货跌价准备</t>
  </si>
  <si>
    <t>存货—材料采购（在途物资）评估明细表</t>
  </si>
  <si>
    <t>表3-9-1</t>
  </si>
  <si>
    <t>名称及规格型号</t>
  </si>
  <si>
    <t>计量单位</t>
  </si>
  <si>
    <r>
      <rPr>
        <sz val="10"/>
        <rFont val="宋体"/>
        <family val="3"/>
        <charset val="134"/>
      </rPr>
      <t>计提减值准备金额</t>
    </r>
  </si>
  <si>
    <t>数量</t>
  </si>
  <si>
    <t>单价</t>
  </si>
  <si>
    <t>金额</t>
  </si>
  <si>
    <t>实际数量</t>
  </si>
  <si>
    <t>评估单价</t>
  </si>
  <si>
    <t>M1</t>
  </si>
  <si>
    <t>M2</t>
  </si>
  <si>
    <t>M3</t>
  </si>
  <si>
    <t>M4</t>
  </si>
  <si>
    <t>M5</t>
  </si>
  <si>
    <t>M6</t>
  </si>
  <si>
    <t>M7</t>
  </si>
  <si>
    <t>M8</t>
  </si>
  <si>
    <t>M9</t>
  </si>
  <si>
    <t>M10</t>
  </si>
  <si>
    <t>M11</t>
  </si>
  <si>
    <t>M12</t>
  </si>
  <si>
    <t>M13</t>
  </si>
  <si>
    <t>M14</t>
  </si>
  <si>
    <t>M15</t>
  </si>
  <si>
    <t>M16</t>
  </si>
  <si>
    <t>M17</t>
  </si>
  <si>
    <t>材料采购（在途物资）合计</t>
  </si>
  <si>
    <t>减：材料采购（在途物资）跌价准备</t>
  </si>
  <si>
    <t>材料采购（在途物资）净额</t>
  </si>
  <si>
    <t>存货—原材料评估明细表</t>
  </si>
  <si>
    <t>表3-9-2</t>
  </si>
  <si>
    <t>存放地点</t>
  </si>
  <si>
    <t>购进年月</t>
  </si>
  <si>
    <t>基准日近期单价</t>
  </si>
  <si>
    <t>N1</t>
  </si>
  <si>
    <t>N2</t>
  </si>
  <si>
    <t>N3</t>
  </si>
  <si>
    <t>N4</t>
  </si>
  <si>
    <t>N5</t>
  </si>
  <si>
    <t>N6</t>
  </si>
  <si>
    <t>N7</t>
  </si>
  <si>
    <t>N8</t>
  </si>
  <si>
    <t>N9</t>
  </si>
  <si>
    <t>N10</t>
  </si>
  <si>
    <t>N11</t>
  </si>
  <si>
    <t>N12</t>
  </si>
  <si>
    <t>N13</t>
  </si>
  <si>
    <t>N14</t>
  </si>
  <si>
    <t>N15</t>
  </si>
  <si>
    <t>N16</t>
  </si>
  <si>
    <t>N17</t>
  </si>
  <si>
    <t>原材料合计</t>
  </si>
  <si>
    <t>减：原材料跌价准备</t>
  </si>
  <si>
    <t>原材料净额</t>
  </si>
  <si>
    <t>存货—在库周转材料评估明细表</t>
  </si>
  <si>
    <t xml:space="preserve"> 表3-9-3</t>
  </si>
  <si>
    <t>O1</t>
  </si>
  <si>
    <t>O2</t>
  </si>
  <si>
    <t>O3</t>
  </si>
  <si>
    <t>O4</t>
  </si>
  <si>
    <t>O5</t>
  </si>
  <si>
    <t>O6</t>
  </si>
  <si>
    <t>O7</t>
  </si>
  <si>
    <t>O8</t>
  </si>
  <si>
    <t>O9</t>
  </si>
  <si>
    <t>O10</t>
  </si>
  <si>
    <t>O11</t>
  </si>
  <si>
    <t>O12</t>
  </si>
  <si>
    <t>O13</t>
  </si>
  <si>
    <t>O14</t>
  </si>
  <si>
    <t>O15</t>
  </si>
  <si>
    <t>O16</t>
  </si>
  <si>
    <t>O17</t>
  </si>
  <si>
    <t>在用周转材料合计</t>
  </si>
  <si>
    <t>减：在用周转材料跌价准备</t>
  </si>
  <si>
    <t>在用周转材料净额</t>
  </si>
  <si>
    <t>存货—委托加工物资评估明细表</t>
  </si>
  <si>
    <t>表3-9-4</t>
  </si>
  <si>
    <t>加工单位名称</t>
  </si>
  <si>
    <t>P1</t>
  </si>
  <si>
    <t>P2</t>
  </si>
  <si>
    <t>P3</t>
  </si>
  <si>
    <t>P4</t>
  </si>
  <si>
    <t>P5</t>
  </si>
  <si>
    <t>P6</t>
  </si>
  <si>
    <t>P7</t>
  </si>
  <si>
    <t>P8</t>
  </si>
  <si>
    <t>P9</t>
  </si>
  <si>
    <t>P10</t>
  </si>
  <si>
    <t>P11</t>
  </si>
  <si>
    <t>P12</t>
  </si>
  <si>
    <t>P13</t>
  </si>
  <si>
    <t>P14</t>
  </si>
  <si>
    <t>P15</t>
  </si>
  <si>
    <t>P16</t>
  </si>
  <si>
    <t>P17</t>
  </si>
  <si>
    <t>委托加工物资合计</t>
  </si>
  <si>
    <t>减：委托加工物资跌价准备</t>
  </si>
  <si>
    <t>委托加工物资净额</t>
  </si>
  <si>
    <t>存货—产成品（库存商品、开发产品、农产品）评估明细表</t>
  </si>
  <si>
    <t>表3-9-5</t>
  </si>
  <si>
    <t>名  称</t>
  </si>
  <si>
    <t>规格型号</t>
  </si>
  <si>
    <t>基准日不含增值税销售单价</t>
  </si>
  <si>
    <t>销售状态
畅销/正常/滞销</t>
  </si>
  <si>
    <t>Q1</t>
  </si>
  <si>
    <t>Q2</t>
  </si>
  <si>
    <t>Q3</t>
  </si>
  <si>
    <t>Q4</t>
  </si>
  <si>
    <t>产成品（库存商品）合计</t>
  </si>
  <si>
    <t>减：产成品（库存商品）跌价准备</t>
  </si>
  <si>
    <t>产成品（库存商品）净额</t>
  </si>
  <si>
    <t>存货—在产品（自制半成品）评估明细表</t>
  </si>
  <si>
    <t>表3-9-6</t>
  </si>
  <si>
    <t>完工程度%</t>
  </si>
  <si>
    <t>R1</t>
  </si>
  <si>
    <t>R2</t>
  </si>
  <si>
    <t>R3</t>
  </si>
  <si>
    <t>R4</t>
  </si>
  <si>
    <t>R5</t>
  </si>
  <si>
    <t>R6</t>
  </si>
  <si>
    <t>R7</t>
  </si>
  <si>
    <t>R8</t>
  </si>
  <si>
    <t>R9</t>
  </si>
  <si>
    <t>R10</t>
  </si>
  <si>
    <t>R11</t>
  </si>
  <si>
    <t>R12</t>
  </si>
  <si>
    <t>R13</t>
  </si>
  <si>
    <t>R14</t>
  </si>
  <si>
    <t>R15</t>
  </si>
  <si>
    <t>R16</t>
  </si>
  <si>
    <t>R17</t>
  </si>
  <si>
    <t>在产品（自制半成品）合计</t>
  </si>
  <si>
    <t>减：在产品（自制半成品）跌价准备</t>
  </si>
  <si>
    <t>在产品（自制半成品）净额</t>
  </si>
  <si>
    <t>存货—发出商品评估明细表</t>
  </si>
  <si>
    <t>表3-9-7</t>
  </si>
  <si>
    <t>商品名称</t>
  </si>
  <si>
    <t>对方单位名称</t>
  </si>
  <si>
    <t>S1</t>
  </si>
  <si>
    <t>S2</t>
  </si>
  <si>
    <t>S3</t>
  </si>
  <si>
    <t>S4</t>
  </si>
  <si>
    <t>S5</t>
  </si>
  <si>
    <t>S6</t>
  </si>
  <si>
    <t>S7</t>
  </si>
  <si>
    <t>S8</t>
  </si>
  <si>
    <t>S9</t>
  </si>
  <si>
    <t>S10</t>
  </si>
  <si>
    <t>S11</t>
  </si>
  <si>
    <t>S12</t>
  </si>
  <si>
    <t>S13</t>
  </si>
  <si>
    <t>S14</t>
  </si>
  <si>
    <t>S15</t>
  </si>
  <si>
    <t>S16</t>
  </si>
  <si>
    <t>S17</t>
  </si>
  <si>
    <t>发出商品合计</t>
  </si>
  <si>
    <t>减：发出商品跌价准备</t>
  </si>
  <si>
    <t>发出商品净额</t>
  </si>
  <si>
    <t>存货—在用周转材料评估明细表</t>
  </si>
  <si>
    <t>表3-9-8</t>
  </si>
  <si>
    <r>
      <rPr>
        <sz val="10"/>
        <rFont val="宋体"/>
        <family val="3"/>
        <charset val="134"/>
      </rPr>
      <t>计量单位</t>
    </r>
  </si>
  <si>
    <t>启用日期</t>
  </si>
  <si>
    <t>原始入账价值</t>
  </si>
  <si>
    <t>账面价值（摊余价值）</t>
  </si>
  <si>
    <t>评估原价</t>
  </si>
  <si>
    <t>成新率%</t>
  </si>
  <si>
    <t>T1</t>
  </si>
  <si>
    <t>T2</t>
  </si>
  <si>
    <t>T3</t>
  </si>
  <si>
    <t>T4</t>
  </si>
  <si>
    <t>T5</t>
  </si>
  <si>
    <t>T6</t>
  </si>
  <si>
    <t>T7</t>
  </si>
  <si>
    <t>T8</t>
  </si>
  <si>
    <t>T9</t>
  </si>
  <si>
    <t>T10</t>
  </si>
  <si>
    <t>T11</t>
  </si>
  <si>
    <t>T12</t>
  </si>
  <si>
    <t>T13</t>
  </si>
  <si>
    <t>T14</t>
  </si>
  <si>
    <t>T15</t>
  </si>
  <si>
    <t>T16</t>
  </si>
  <si>
    <t>T17</t>
  </si>
  <si>
    <t>存货—开发产品评估明细表</t>
  </si>
  <si>
    <t>表3-9-9</t>
  </si>
  <si>
    <t>项目名称</t>
  </si>
  <si>
    <r>
      <rPr>
        <sz val="10"/>
        <rFont val="宋体"/>
        <family val="3"/>
        <charset val="134"/>
      </rPr>
      <t>土地证号或不动产权证书号</t>
    </r>
  </si>
  <si>
    <t>土地使用权人</t>
  </si>
  <si>
    <t>详细地址</t>
  </si>
  <si>
    <r>
      <rPr>
        <sz val="10"/>
        <rFont val="宋体"/>
        <family val="3"/>
        <charset val="134"/>
      </rPr>
      <t>土地用途</t>
    </r>
  </si>
  <si>
    <t>结构</t>
  </si>
  <si>
    <t>开工日期</t>
  </si>
  <si>
    <t>完工日期</t>
  </si>
  <si>
    <r>
      <rPr>
        <sz val="10"/>
        <rFont val="宋体"/>
        <family val="3"/>
        <charset val="134"/>
      </rPr>
      <t>建设用地规划</t>
    </r>
  </si>
  <si>
    <r>
      <rPr>
        <sz val="10"/>
        <rFont val="宋体"/>
        <family val="3"/>
        <charset val="134"/>
      </rPr>
      <t>建设工程规划</t>
    </r>
  </si>
  <si>
    <r>
      <rPr>
        <sz val="10"/>
        <rFont val="宋体"/>
        <family val="3"/>
        <charset val="134"/>
      </rPr>
      <t>建筑工程施工</t>
    </r>
  </si>
  <si>
    <r>
      <rPr>
        <sz val="10"/>
        <rFont val="宋体"/>
        <family val="3"/>
        <charset val="134"/>
      </rPr>
      <t>商品房预售</t>
    </r>
  </si>
  <si>
    <t>基准日留存面积（平方米，车位填写个数）</t>
  </si>
  <si>
    <r>
      <rPr>
        <sz val="10"/>
        <rFont val="宋体"/>
        <family val="3"/>
        <charset val="134"/>
      </rPr>
      <t>跌价准备金额</t>
    </r>
  </si>
  <si>
    <r>
      <rPr>
        <sz val="10"/>
        <rFont val="宋体"/>
        <family val="3"/>
        <charset val="134"/>
      </rPr>
      <t>账面净额</t>
    </r>
  </si>
  <si>
    <t>许可证号</t>
  </si>
  <si>
    <t>住宅</t>
  </si>
  <si>
    <t>商业</t>
  </si>
  <si>
    <r>
      <rPr>
        <sz val="10"/>
        <rFont val="宋体"/>
        <family val="3"/>
        <charset val="134"/>
      </rPr>
      <t>公共配套</t>
    </r>
  </si>
  <si>
    <r>
      <rPr>
        <sz val="10"/>
        <rFont val="宋体"/>
        <family val="3"/>
        <charset val="134"/>
      </rPr>
      <t>车位（个）</t>
    </r>
  </si>
  <si>
    <r>
      <rPr>
        <sz val="10"/>
        <rFont val="宋体"/>
        <family val="3"/>
        <charset val="134"/>
      </rPr>
      <t>幼儿园</t>
    </r>
    <r>
      <rPr>
        <sz val="10"/>
        <rFont val="Times New Roman"/>
        <family val="1"/>
      </rPr>
      <t>/</t>
    </r>
    <r>
      <rPr>
        <sz val="10"/>
        <rFont val="宋体"/>
        <family val="3"/>
        <charset val="134"/>
      </rPr>
      <t>菜市场</t>
    </r>
  </si>
  <si>
    <t>其他</t>
  </si>
  <si>
    <t>U1</t>
  </si>
  <si>
    <t>U2</t>
  </si>
  <si>
    <t>U3</t>
  </si>
  <si>
    <t>U4</t>
  </si>
  <si>
    <t>U5</t>
  </si>
  <si>
    <t>U6</t>
  </si>
  <si>
    <t>U7</t>
  </si>
  <si>
    <t>U8</t>
  </si>
  <si>
    <t>U9</t>
  </si>
  <si>
    <t>U10</t>
  </si>
  <si>
    <t>U11</t>
  </si>
  <si>
    <t>U12</t>
  </si>
  <si>
    <t>U13</t>
  </si>
  <si>
    <t>U14</t>
  </si>
  <si>
    <t>U15</t>
  </si>
  <si>
    <t>U16</t>
  </si>
  <si>
    <t>U17</t>
  </si>
  <si>
    <t>开发产品合计</t>
  </si>
  <si>
    <t>减：开发产品跌价准备</t>
  </si>
  <si>
    <t>开发产品净额</t>
  </si>
  <si>
    <t>存货—开发成本评估明细表</t>
  </si>
  <si>
    <t>表3-9-10</t>
  </si>
  <si>
    <r>
      <rPr>
        <sz val="10"/>
        <rFont val="宋体"/>
        <family val="3"/>
        <charset val="134"/>
      </rPr>
      <t>土地使用权面积（平方米）</t>
    </r>
  </si>
  <si>
    <t>预计完工日期</t>
  </si>
  <si>
    <r>
      <rPr>
        <sz val="10"/>
        <rFont val="宋体"/>
        <family val="3"/>
        <charset val="134"/>
      </rPr>
      <t>预售</t>
    </r>
  </si>
  <si>
    <r>
      <rPr>
        <sz val="10"/>
        <rFont val="宋体"/>
        <family val="3"/>
        <charset val="134"/>
      </rPr>
      <t>基准日留存面积（平方米，车位填写个数）</t>
    </r>
  </si>
  <si>
    <r>
      <rPr>
        <sz val="10"/>
        <rFont val="宋体"/>
        <family val="3"/>
        <charset val="134"/>
      </rPr>
      <t>账面价值</t>
    </r>
  </si>
  <si>
    <r>
      <rPr>
        <sz val="10"/>
        <rFont val="宋体"/>
        <family val="3"/>
        <charset val="134"/>
      </rPr>
      <t>跌价准备</t>
    </r>
  </si>
  <si>
    <r>
      <rPr>
        <sz val="10"/>
        <rFont val="宋体"/>
        <family val="3"/>
        <charset val="134"/>
      </rPr>
      <t>评估价值</t>
    </r>
  </si>
  <si>
    <t>公共配套</t>
  </si>
  <si>
    <t>V1</t>
  </si>
  <si>
    <t>V2</t>
  </si>
  <si>
    <t>V3</t>
  </si>
  <si>
    <t>V4</t>
  </si>
  <si>
    <t>V5</t>
  </si>
  <si>
    <t>V6</t>
  </si>
  <si>
    <t>V7</t>
  </si>
  <si>
    <t>V8</t>
  </si>
  <si>
    <t>V9</t>
  </si>
  <si>
    <t>V10</t>
  </si>
  <si>
    <t>V11</t>
  </si>
  <si>
    <t>V12</t>
  </si>
  <si>
    <t>V13</t>
  </si>
  <si>
    <t>V14</t>
  </si>
  <si>
    <t>V15</t>
  </si>
  <si>
    <t>V16</t>
  </si>
  <si>
    <t>V17</t>
  </si>
  <si>
    <t>开发成本合计</t>
  </si>
  <si>
    <t>减：跌价准备</t>
  </si>
  <si>
    <r>
      <rPr>
        <sz val="10"/>
        <color indexed="8"/>
        <rFont val="宋体"/>
        <family val="3"/>
        <charset val="134"/>
      </rPr>
      <t>开发成本净额</t>
    </r>
  </si>
  <si>
    <t>存货—消耗性生物资产评估明细表</t>
  </si>
  <si>
    <r>
      <rPr>
        <sz val="10"/>
        <rFont val="Arial Narrow"/>
        <family val="2"/>
      </rPr>
      <t>表</t>
    </r>
    <r>
      <rPr>
        <sz val="10"/>
        <rFont val="Times New Roman"/>
        <family val="1"/>
      </rPr>
      <t>3-9-11</t>
    </r>
  </si>
  <si>
    <r>
      <rPr>
        <sz val="10"/>
        <rFont val="Arial Narrow"/>
        <family val="2"/>
      </rPr>
      <t>序号</t>
    </r>
  </si>
  <si>
    <r>
      <rPr>
        <sz val="10"/>
        <rFont val="Arial Narrow"/>
        <family val="2"/>
      </rPr>
      <t>名</t>
    </r>
    <r>
      <rPr>
        <sz val="10"/>
        <rFont val="Times New Roman"/>
        <family val="1"/>
      </rPr>
      <t xml:space="preserve">  </t>
    </r>
    <r>
      <rPr>
        <sz val="10"/>
        <rFont val="Arial Narrow"/>
        <family val="2"/>
      </rPr>
      <t>称</t>
    </r>
  </si>
  <si>
    <r>
      <rPr>
        <sz val="10"/>
        <rFont val="Arial Narrow"/>
        <family val="2"/>
      </rPr>
      <t>规格型号</t>
    </r>
  </si>
  <si>
    <r>
      <rPr>
        <sz val="10"/>
        <rFont val="Arial Narrow"/>
        <family val="2"/>
      </rPr>
      <t>计量单位</t>
    </r>
  </si>
  <si>
    <r>
      <rPr>
        <sz val="10"/>
        <rFont val="Arial Narrow"/>
        <family val="2"/>
      </rPr>
      <t>基准日不含增值税销售单价</t>
    </r>
  </si>
  <si>
    <r>
      <rPr>
        <sz val="10"/>
        <rFont val="Arial Narrow"/>
        <family val="2"/>
      </rPr>
      <t>销售状态
畅销</t>
    </r>
    <r>
      <rPr>
        <sz val="10"/>
        <rFont val="Times New Roman"/>
        <family val="1"/>
      </rPr>
      <t>/</t>
    </r>
    <r>
      <rPr>
        <sz val="10"/>
        <rFont val="Arial Narrow"/>
        <family val="2"/>
      </rPr>
      <t>正常</t>
    </r>
    <r>
      <rPr>
        <sz val="10"/>
        <rFont val="Times New Roman"/>
        <family val="1"/>
      </rPr>
      <t>/</t>
    </r>
    <r>
      <rPr>
        <sz val="10"/>
        <rFont val="Arial Narrow"/>
        <family val="2"/>
      </rPr>
      <t>滞销</t>
    </r>
  </si>
  <si>
    <r>
      <rPr>
        <sz val="10"/>
        <rFont val="Arial Narrow"/>
        <family val="2"/>
      </rPr>
      <t>账面价值</t>
    </r>
  </si>
  <si>
    <r>
      <rPr>
        <sz val="10"/>
        <rFont val="Arial Narrow"/>
        <family val="2"/>
      </rPr>
      <t>计提减值准备金额</t>
    </r>
  </si>
  <si>
    <r>
      <rPr>
        <sz val="10"/>
        <rFont val="Arial Narrow"/>
        <family val="2"/>
      </rPr>
      <t>评估价值</t>
    </r>
  </si>
  <si>
    <r>
      <rPr>
        <sz val="10"/>
        <rFont val="Arial Narrow"/>
        <family val="2"/>
      </rPr>
      <t>增值率</t>
    </r>
    <r>
      <rPr>
        <sz val="10"/>
        <rFont val="Times New Roman"/>
        <family val="1"/>
      </rPr>
      <t>%</t>
    </r>
  </si>
  <si>
    <r>
      <rPr>
        <sz val="10"/>
        <rFont val="Arial Narrow"/>
        <family val="2"/>
      </rPr>
      <t>备注</t>
    </r>
  </si>
  <si>
    <r>
      <rPr>
        <sz val="10"/>
        <rFont val="Arial Narrow"/>
        <family val="2"/>
      </rPr>
      <t>数量</t>
    </r>
  </si>
  <si>
    <r>
      <rPr>
        <sz val="10"/>
        <rFont val="宋体"/>
        <family val="3"/>
        <charset val="134"/>
      </rPr>
      <t>单价</t>
    </r>
  </si>
  <si>
    <r>
      <rPr>
        <sz val="10"/>
        <rFont val="宋体"/>
        <family val="3"/>
        <charset val="134"/>
      </rPr>
      <t>金额</t>
    </r>
  </si>
  <si>
    <r>
      <rPr>
        <sz val="10"/>
        <rFont val="Arial Narrow"/>
        <family val="2"/>
      </rPr>
      <t>实际数量</t>
    </r>
  </si>
  <si>
    <r>
      <rPr>
        <sz val="10"/>
        <rFont val="宋体"/>
        <family val="3"/>
        <charset val="134"/>
      </rPr>
      <t>评估单价</t>
    </r>
  </si>
  <si>
    <t>W1</t>
  </si>
  <si>
    <t>W2</t>
  </si>
  <si>
    <t>W3</t>
  </si>
  <si>
    <t>W4</t>
  </si>
  <si>
    <t>W5</t>
  </si>
  <si>
    <t>W6</t>
  </si>
  <si>
    <t>W7</t>
  </si>
  <si>
    <t>W8</t>
  </si>
  <si>
    <t>W9</t>
  </si>
  <si>
    <t>W10</t>
  </si>
  <si>
    <t>W11</t>
  </si>
  <si>
    <t>W12</t>
  </si>
  <si>
    <t>W13</t>
  </si>
  <si>
    <t>W14</t>
  </si>
  <si>
    <t>W15</t>
  </si>
  <si>
    <t>W16</t>
  </si>
  <si>
    <t>W17</t>
  </si>
  <si>
    <t>消耗性生物资产合计</t>
  </si>
  <si>
    <t>减：消耗性生物资产跌价准备</t>
  </si>
  <si>
    <t>消耗性生物资产净额</t>
  </si>
  <si>
    <t>存货——工程施工评估明细表</t>
  </si>
  <si>
    <t>表3-9-12</t>
  </si>
  <si>
    <t>合同金额</t>
  </si>
  <si>
    <t>开工时间</t>
  </si>
  <si>
    <t>预计完工时间</t>
  </si>
  <si>
    <t>基准日完工程度%</t>
  </si>
  <si>
    <t>预计</t>
  </si>
  <si>
    <t>已结转</t>
  </si>
  <si>
    <t>总成本</t>
  </si>
  <si>
    <t>收入</t>
  </si>
  <si>
    <t>材料费</t>
  </si>
  <si>
    <t>人工费</t>
  </si>
  <si>
    <t>机械使用费</t>
  </si>
  <si>
    <t>QHSE费用</t>
  </si>
  <si>
    <t>运输费</t>
  </si>
  <si>
    <t>安装费</t>
  </si>
  <si>
    <t>分包费</t>
  </si>
  <si>
    <t>税金</t>
  </si>
  <si>
    <t>制造费用</t>
  </si>
  <si>
    <t>其他费用</t>
  </si>
  <si>
    <t>合同成本</t>
  </si>
  <si>
    <t>合同毛利</t>
  </si>
  <si>
    <t>工程结算</t>
  </si>
  <si>
    <t>唯一标识列</t>
  </si>
  <si>
    <t>X1</t>
  </si>
  <si>
    <t>X2</t>
  </si>
  <si>
    <t>X3</t>
  </si>
  <si>
    <t>X4</t>
  </si>
  <si>
    <t>X5</t>
  </si>
  <si>
    <t>X6</t>
  </si>
  <si>
    <t>X7</t>
  </si>
  <si>
    <t>X8</t>
  </si>
  <si>
    <t>X9</t>
  </si>
  <si>
    <t>X10</t>
  </si>
  <si>
    <t>X11</t>
  </si>
  <si>
    <t>X12</t>
  </si>
  <si>
    <t>X13</t>
  </si>
  <si>
    <t>X14</t>
  </si>
  <si>
    <t>X15</t>
  </si>
  <si>
    <t>X16</t>
  </si>
  <si>
    <t>X17</t>
  </si>
  <si>
    <t>一年内到期的非流动资产评估明细表</t>
  </si>
  <si>
    <t>表3-10</t>
  </si>
  <si>
    <t>项目及内容</t>
  </si>
  <si>
    <t>结算内容</t>
  </si>
  <si>
    <t>Y1</t>
  </si>
  <si>
    <t>Y2</t>
  </si>
  <si>
    <t>Y3</t>
  </si>
  <si>
    <t>Y4</t>
  </si>
  <si>
    <t>Y5</t>
  </si>
  <si>
    <t>Y6</t>
  </si>
  <si>
    <t>Y7</t>
  </si>
  <si>
    <t>Y8</t>
  </si>
  <si>
    <t>Y9</t>
  </si>
  <si>
    <t>Y10</t>
  </si>
  <si>
    <t>Y11</t>
  </si>
  <si>
    <t>Y12</t>
  </si>
  <si>
    <t>Y13</t>
  </si>
  <si>
    <t>Y14</t>
  </si>
  <si>
    <t>Y15</t>
  </si>
  <si>
    <t>Y16</t>
  </si>
  <si>
    <t>Y17</t>
  </si>
  <si>
    <t>Y18</t>
  </si>
  <si>
    <t>Y19</t>
  </si>
  <si>
    <t>Y20</t>
  </si>
  <si>
    <t>其他流动资产评估明细表</t>
  </si>
  <si>
    <t>表3-11</t>
  </si>
  <si>
    <t>Z1</t>
  </si>
  <si>
    <t>Z2</t>
  </si>
  <si>
    <t>Z3</t>
  </si>
  <si>
    <t>Z4</t>
  </si>
  <si>
    <t>Z5</t>
  </si>
  <si>
    <t>Z6</t>
  </si>
  <si>
    <t>Z7</t>
  </si>
  <si>
    <t>Z8</t>
  </si>
  <si>
    <t>Z9</t>
  </si>
  <si>
    <t>Z10</t>
  </si>
  <si>
    <t>Z11</t>
  </si>
  <si>
    <t>Z12</t>
  </si>
  <si>
    <t>Z13</t>
  </si>
  <si>
    <t>Z14</t>
  </si>
  <si>
    <t>Z15</t>
  </si>
  <si>
    <t>Z16</t>
  </si>
  <si>
    <t>Z17</t>
  </si>
  <si>
    <t>Z18</t>
  </si>
  <si>
    <t>Z19</t>
  </si>
  <si>
    <t>Z20</t>
  </si>
  <si>
    <t>合同资产评估明细表</t>
  </si>
  <si>
    <r>
      <rPr>
        <sz val="10"/>
        <rFont val="Times New Roman"/>
        <family val="1"/>
      </rPr>
      <t>表</t>
    </r>
    <r>
      <rPr>
        <sz val="10"/>
        <rFont val="Times New Roman"/>
        <family val="1"/>
      </rPr>
      <t>3-12</t>
    </r>
  </si>
  <si>
    <r>
      <rPr>
        <sz val="10"/>
        <rFont val="宋体"/>
        <family val="3"/>
        <charset val="134"/>
      </rPr>
      <t>承担除信用风险之外的其他风险内容</t>
    </r>
  </si>
  <si>
    <t>AA1</t>
  </si>
  <si>
    <t>AA2</t>
  </si>
  <si>
    <t>AA3</t>
  </si>
  <si>
    <t>AA4</t>
  </si>
  <si>
    <t>AA5</t>
  </si>
  <si>
    <t>AA6</t>
  </si>
  <si>
    <t>AA7</t>
  </si>
  <si>
    <t>AA8</t>
  </si>
  <si>
    <t>AA9</t>
  </si>
  <si>
    <t>AA10</t>
  </si>
  <si>
    <t>AA11</t>
  </si>
  <si>
    <t>AA12</t>
  </si>
  <si>
    <t>AA13</t>
  </si>
  <si>
    <t>AA14</t>
  </si>
  <si>
    <t>AA15</t>
  </si>
  <si>
    <t>AA16</t>
  </si>
  <si>
    <r>
      <rPr>
        <sz val="10"/>
        <color indexed="8"/>
        <rFont val="宋体"/>
        <family val="3"/>
        <charset val="134"/>
      </rPr>
      <t>合同资产合计</t>
    </r>
  </si>
  <si>
    <r>
      <rPr>
        <sz val="10"/>
        <rFont val="宋体"/>
        <family val="3"/>
        <charset val="134"/>
      </rPr>
      <t>合同资产净额</t>
    </r>
  </si>
  <si>
    <t>非流动资产评估汇总表</t>
  </si>
  <si>
    <t>表4</t>
  </si>
  <si>
    <t>4-1</t>
  </si>
  <si>
    <t>4-2</t>
  </si>
  <si>
    <t>4-3</t>
  </si>
  <si>
    <t>4-4</t>
  </si>
  <si>
    <t>4-5</t>
  </si>
  <si>
    <t>4-6</t>
  </si>
  <si>
    <t>4-7</t>
  </si>
  <si>
    <t>4-8</t>
  </si>
  <si>
    <t>4-9</t>
  </si>
  <si>
    <t>4-10</t>
  </si>
  <si>
    <t>4-11</t>
  </si>
  <si>
    <t>4-12</t>
  </si>
  <si>
    <t>4-13</t>
  </si>
  <si>
    <t>4-14</t>
  </si>
  <si>
    <t>4-15</t>
  </si>
  <si>
    <t>4-16</t>
  </si>
  <si>
    <t>4-17</t>
  </si>
  <si>
    <t>可供出售金融资产评估汇总表</t>
  </si>
  <si>
    <t>表4-1</t>
  </si>
  <si>
    <t>4-1-1</t>
  </si>
  <si>
    <t>可供出售金融资产-股票投资</t>
  </si>
  <si>
    <t>4-1-2</t>
  </si>
  <si>
    <t>可供出售金融资产-债券投资</t>
  </si>
  <si>
    <t>4-1-3</t>
  </si>
  <si>
    <t>可供出售金融资产-其他投资</t>
  </si>
  <si>
    <t>可供出售金融资产—股票投资评估明细表</t>
  </si>
  <si>
    <t>表4-1-1</t>
  </si>
  <si>
    <t>股票性质</t>
  </si>
  <si>
    <t>基准日市价</t>
  </si>
  <si>
    <t>取得成本</t>
  </si>
  <si>
    <t>AB1</t>
  </si>
  <si>
    <t>AB2</t>
  </si>
  <si>
    <t>AB3</t>
  </si>
  <si>
    <t>AB4</t>
  </si>
  <si>
    <t>AB5</t>
  </si>
  <si>
    <t>AB6</t>
  </si>
  <si>
    <t>AB7</t>
  </si>
  <si>
    <t>AB8</t>
  </si>
  <si>
    <t>AB9</t>
  </si>
  <si>
    <t>AB10</t>
  </si>
  <si>
    <t>AB11</t>
  </si>
  <si>
    <t>AB12</t>
  </si>
  <si>
    <t>AB13</t>
  </si>
  <si>
    <t>AB14</t>
  </si>
  <si>
    <t>AB15</t>
  </si>
  <si>
    <t>AB16</t>
  </si>
  <si>
    <t>AB17</t>
  </si>
  <si>
    <t>合    计</t>
  </si>
  <si>
    <t>减：减值准备</t>
  </si>
  <si>
    <t>净    额</t>
  </si>
  <si>
    <t>可供出售金融资产—债券投资评估明细表</t>
  </si>
  <si>
    <t xml:space="preserve"> 表4-1-2</t>
  </si>
  <si>
    <t>债券种类</t>
  </si>
  <si>
    <t>到期日</t>
  </si>
  <si>
    <t>成本（面值）</t>
  </si>
  <si>
    <t>AC1</t>
  </si>
  <si>
    <t>AC2</t>
  </si>
  <si>
    <t>AC3</t>
  </si>
  <si>
    <t>AC4</t>
  </si>
  <si>
    <t>AC5</t>
  </si>
  <si>
    <t>AC6</t>
  </si>
  <si>
    <t>AC7</t>
  </si>
  <si>
    <t>AC8</t>
  </si>
  <si>
    <t>AC9</t>
  </si>
  <si>
    <t>AC10</t>
  </si>
  <si>
    <t>AC11</t>
  </si>
  <si>
    <t>AC12</t>
  </si>
  <si>
    <t>AC13</t>
  </si>
  <si>
    <t>AC14</t>
  </si>
  <si>
    <t>AC15</t>
  </si>
  <si>
    <t>AC16</t>
  </si>
  <si>
    <t>AC17</t>
  </si>
  <si>
    <t>可供出售金融资产—其他投资评估明细表</t>
  </si>
  <si>
    <t>表4-1-3</t>
  </si>
  <si>
    <t>金融资产名称</t>
  </si>
  <si>
    <t>金融资产代码</t>
  </si>
  <si>
    <t>持有数量</t>
  </si>
  <si>
    <t>AD1</t>
  </si>
  <si>
    <t>AD2</t>
  </si>
  <si>
    <t>AD3</t>
  </si>
  <si>
    <t>AD4</t>
  </si>
  <si>
    <t>AD5</t>
  </si>
  <si>
    <t>AD6</t>
  </si>
  <si>
    <t>AD7</t>
  </si>
  <si>
    <t>AD8</t>
  </si>
  <si>
    <t>AD9</t>
  </si>
  <si>
    <t>AD10</t>
  </si>
  <si>
    <t>AD11</t>
  </si>
  <si>
    <t>AD12</t>
  </si>
  <si>
    <t>AD13</t>
  </si>
  <si>
    <t>AD14</t>
  </si>
  <si>
    <t>AD15</t>
  </si>
  <si>
    <t>AD16</t>
  </si>
  <si>
    <t>AD17</t>
  </si>
  <si>
    <t>持有至到期投资评估明细表</t>
  </si>
  <si>
    <t>表4-2</t>
  </si>
  <si>
    <t>投资类别</t>
  </si>
  <si>
    <t>投资成本</t>
  </si>
  <si>
    <t>AE1</t>
  </si>
  <si>
    <t>AE2</t>
  </si>
  <si>
    <t>AE3</t>
  </si>
  <si>
    <t>AE4</t>
  </si>
  <si>
    <t>AE5</t>
  </si>
  <si>
    <t>AE6</t>
  </si>
  <si>
    <t>AE7</t>
  </si>
  <si>
    <t>AE8</t>
  </si>
  <si>
    <t>AE9</t>
  </si>
  <si>
    <t>AE10</t>
  </si>
  <si>
    <t>AE11</t>
  </si>
  <si>
    <t>AE12</t>
  </si>
  <si>
    <t>AE13</t>
  </si>
  <si>
    <t>AE14</t>
  </si>
  <si>
    <t>AE15</t>
  </si>
  <si>
    <t>AE16</t>
  </si>
  <si>
    <t>AE17</t>
  </si>
  <si>
    <t>持有至到期投资资产合计</t>
  </si>
  <si>
    <t>持有至到期投资资产净额</t>
  </si>
  <si>
    <t>·</t>
  </si>
  <si>
    <t>长期应收款评估明细表</t>
  </si>
  <si>
    <t>表4-3</t>
  </si>
  <si>
    <t>AF1</t>
  </si>
  <si>
    <t>AF2</t>
  </si>
  <si>
    <t>AF3</t>
  </si>
  <si>
    <t>AF4</t>
  </si>
  <si>
    <t>AF5</t>
  </si>
  <si>
    <t>AF6</t>
  </si>
  <si>
    <t>AF7</t>
  </si>
  <si>
    <t>AF8</t>
  </si>
  <si>
    <t>AF9</t>
  </si>
  <si>
    <t>AF10</t>
  </si>
  <si>
    <t>AF11</t>
  </si>
  <si>
    <t>AF12</t>
  </si>
  <si>
    <t>AF13</t>
  </si>
  <si>
    <t>AF14</t>
  </si>
  <si>
    <t>AF15</t>
  </si>
  <si>
    <t>AF16</t>
  </si>
  <si>
    <t>AF17</t>
  </si>
  <si>
    <t>长期应收款合计</t>
  </si>
  <si>
    <t>减：长期应收款坏账准备</t>
  </si>
  <si>
    <t>长期应收款净额</t>
  </si>
  <si>
    <t>长期股权投资评估明细表</t>
  </si>
  <si>
    <t>表4-4</t>
  </si>
  <si>
    <t>协议投资期限</t>
  </si>
  <si>
    <t>持股比例（%）</t>
  </si>
  <si>
    <t>是否控股</t>
  </si>
  <si>
    <t>核算方法</t>
  </si>
  <si>
    <r>
      <rPr>
        <sz val="10"/>
        <rFont val="Times New Roman"/>
        <family val="1"/>
      </rPr>
      <t>被投资单位</t>
    </r>
    <r>
      <rPr>
        <sz val="10"/>
        <rFont val="Times New Roman"/>
        <family val="1"/>
      </rPr>
      <t>100%</t>
    </r>
    <r>
      <rPr>
        <sz val="10"/>
        <rFont val="Times New Roman"/>
        <family val="1"/>
      </rPr>
      <t>股权评估结果</t>
    </r>
  </si>
  <si>
    <r>
      <rPr>
        <sz val="10"/>
        <rFont val="宋体"/>
        <family val="3"/>
        <charset val="134"/>
      </rPr>
      <t>打开评估（</t>
    </r>
    <r>
      <rPr>
        <sz val="10"/>
        <rFont val="Times New Roman"/>
        <family val="1"/>
      </rPr>
      <t>Y/N)</t>
    </r>
  </si>
  <si>
    <r>
      <rPr>
        <sz val="10"/>
        <rFont val="宋体"/>
        <family val="3"/>
        <charset val="134"/>
      </rPr>
      <t>公司代码</t>
    </r>
  </si>
  <si>
    <t>AG1</t>
  </si>
  <si>
    <t>AG2</t>
  </si>
  <si>
    <t>Y</t>
  </si>
  <si>
    <t>AG3</t>
  </si>
  <si>
    <t>AG4</t>
  </si>
  <si>
    <t>AG5</t>
  </si>
  <si>
    <t>AG6</t>
  </si>
  <si>
    <t>AG7</t>
  </si>
  <si>
    <t>AG8</t>
  </si>
  <si>
    <t>AG9</t>
  </si>
  <si>
    <t>AG10</t>
  </si>
  <si>
    <t>AG11</t>
  </si>
  <si>
    <t>AG12</t>
  </si>
  <si>
    <t>AG13</t>
  </si>
  <si>
    <t>AG14</t>
  </si>
  <si>
    <t>AG15</t>
  </si>
  <si>
    <t>AG16</t>
  </si>
  <si>
    <t>AG17</t>
  </si>
  <si>
    <t>减：长期股权投资减值准备</t>
  </si>
  <si>
    <t>投资性房地产汇总表</t>
  </si>
  <si>
    <t>表4-5</t>
  </si>
  <si>
    <t>4-5-1</t>
  </si>
  <si>
    <t>4-5-2</t>
  </si>
  <si>
    <t>4-5-3</t>
  </si>
  <si>
    <t>4-5-4</t>
  </si>
  <si>
    <t>投资性地产（公允计量）</t>
  </si>
  <si>
    <t>减：投资性房地产减值准备</t>
  </si>
  <si>
    <t>投资性房地产——房屋评估明细表（采用成本模式计量）</t>
  </si>
  <si>
    <t>表4-5-1</t>
  </si>
  <si>
    <t>房屋对应宗地信息</t>
  </si>
  <si>
    <t>房产证号</t>
  </si>
  <si>
    <t>房产证载权利人</t>
  </si>
  <si>
    <t>房屋名称</t>
  </si>
  <si>
    <t>来源（外购、自建、自用转入、存货转入等）</t>
  </si>
  <si>
    <r>
      <rPr>
        <sz val="10"/>
        <rFont val="宋体"/>
        <family val="3"/>
        <charset val="134"/>
      </rPr>
      <t>房产用途</t>
    </r>
  </si>
  <si>
    <t>建成
年月</t>
  </si>
  <si>
    <r>
      <rPr>
        <sz val="10"/>
        <rFont val="Arial Narrow"/>
        <family val="2"/>
      </rPr>
      <t>建筑面积
（</t>
    </r>
    <r>
      <rPr>
        <sz val="10"/>
        <rFont val="Times New Roman"/>
        <family val="1"/>
      </rPr>
      <t>m2</t>
    </r>
    <r>
      <rPr>
        <sz val="10"/>
        <rFont val="Arial Narrow"/>
        <family val="2"/>
      </rPr>
      <t>）</t>
    </r>
  </si>
  <si>
    <r>
      <rPr>
        <sz val="10"/>
        <rFont val="Times New Roman"/>
        <family val="1"/>
      </rPr>
      <t xml:space="preserve">成本单价
</t>
    </r>
    <r>
      <rPr>
        <sz val="10"/>
        <rFont val="Times New Roman"/>
        <family val="1"/>
      </rPr>
      <t>(</t>
    </r>
    <r>
      <rPr>
        <sz val="10"/>
        <rFont val="Times New Roman"/>
        <family val="1"/>
      </rPr>
      <t>元</t>
    </r>
    <r>
      <rPr>
        <sz val="10"/>
        <rFont val="Times New Roman"/>
        <family val="1"/>
      </rPr>
      <t>/m2)</t>
    </r>
  </si>
  <si>
    <r>
      <rPr>
        <sz val="10"/>
        <rFont val="Times New Roman"/>
        <family val="1"/>
      </rPr>
      <t xml:space="preserve">评估单价
</t>
    </r>
    <r>
      <rPr>
        <sz val="10"/>
        <rFont val="Times New Roman"/>
        <family val="1"/>
      </rPr>
      <t>(</t>
    </r>
    <r>
      <rPr>
        <sz val="10"/>
        <rFont val="Times New Roman"/>
        <family val="1"/>
      </rPr>
      <t>元</t>
    </r>
    <r>
      <rPr>
        <sz val="10"/>
        <rFont val="Times New Roman"/>
        <family val="1"/>
      </rPr>
      <t>/m2)</t>
    </r>
  </si>
  <si>
    <t>对应土地证号</t>
  </si>
  <si>
    <t>对应宗地名称</t>
  </si>
  <si>
    <t>宗地开发程度</t>
  </si>
  <si>
    <t>宗地位置</t>
  </si>
  <si>
    <t>宗地用途</t>
  </si>
  <si>
    <t>用地性质</t>
  </si>
  <si>
    <t>原值</t>
  </si>
  <si>
    <t>净值</t>
  </si>
  <si>
    <t>AH1</t>
  </si>
  <si>
    <t>AH2</t>
  </si>
  <si>
    <t>AH3</t>
  </si>
  <si>
    <t>AH4</t>
  </si>
  <si>
    <t>AH5</t>
  </si>
  <si>
    <t>AH6</t>
  </si>
  <si>
    <t>AH7</t>
  </si>
  <si>
    <t>AH8</t>
  </si>
  <si>
    <t>AH9</t>
  </si>
  <si>
    <t>AH10</t>
  </si>
  <si>
    <t>AH11</t>
  </si>
  <si>
    <t>AH12</t>
  </si>
  <si>
    <t>AH13</t>
  </si>
  <si>
    <t>AH14</t>
  </si>
  <si>
    <t>AH15</t>
  </si>
  <si>
    <t>AH16</t>
  </si>
  <si>
    <t>AH17</t>
  </si>
  <si>
    <t>投资性房地产－房屋合计</t>
  </si>
  <si>
    <t>投资性房地产－房屋净额</t>
  </si>
  <si>
    <t>投资性房地产——房屋评估明细表（采用公允价值模式计量）</t>
  </si>
  <si>
    <t>表4-5-2</t>
  </si>
  <si>
    <r>
      <rPr>
        <sz val="10"/>
        <rFont val="宋体"/>
        <family val="3"/>
        <charset val="134"/>
      </rPr>
      <t>房产证载权利人</t>
    </r>
  </si>
  <si>
    <r>
      <rPr>
        <sz val="10"/>
        <rFont val="宋体"/>
        <family val="3"/>
        <charset val="134"/>
      </rPr>
      <t>建成
年月</t>
    </r>
  </si>
  <si>
    <r>
      <rPr>
        <sz val="10"/>
        <rFont val="Times New Roman"/>
        <family val="1"/>
      </rPr>
      <t>原始入账价值</t>
    </r>
    <r>
      <rPr>
        <sz val="10"/>
        <rFont val="Times New Roman"/>
        <family val="1"/>
      </rPr>
      <t xml:space="preserve"> 
</t>
    </r>
    <r>
      <rPr>
        <sz val="10"/>
        <rFont val="Times New Roman"/>
        <family val="1"/>
      </rPr>
      <t>（转入日公允价值）</t>
    </r>
  </si>
  <si>
    <t>AI1</t>
  </si>
  <si>
    <t>AI2</t>
  </si>
  <si>
    <t>AI3</t>
  </si>
  <si>
    <t>AI4</t>
  </si>
  <si>
    <t>AI5</t>
  </si>
  <si>
    <t>AI6</t>
  </si>
  <si>
    <t>AI7</t>
  </si>
  <si>
    <t>AI8</t>
  </si>
  <si>
    <t>AI9</t>
  </si>
  <si>
    <t>AI10</t>
  </si>
  <si>
    <t>AI11</t>
  </si>
  <si>
    <t>AI12</t>
  </si>
  <si>
    <t>AI13</t>
  </si>
  <si>
    <t>AI14</t>
  </si>
  <si>
    <t>AI15</t>
  </si>
  <si>
    <t>AI16</t>
  </si>
  <si>
    <t>AI17</t>
  </si>
  <si>
    <t>AI18</t>
  </si>
  <si>
    <t>AI19</t>
  </si>
  <si>
    <t>投资性房地产——土地使用权评估明细表（采用成本模式计量）</t>
  </si>
  <si>
    <t>表4-5-3</t>
  </si>
  <si>
    <t>土地权证编号</t>
  </si>
  <si>
    <t>宗地名称</t>
  </si>
  <si>
    <t>是否空地</t>
  </si>
  <si>
    <t>土地位置</t>
  </si>
  <si>
    <t>取得日期</t>
  </si>
  <si>
    <t>土地用途</t>
  </si>
  <si>
    <t>准用年限</t>
  </si>
  <si>
    <t>开发程度</t>
  </si>
  <si>
    <t>面积(m2)</t>
  </si>
  <si>
    <t>AJ1</t>
  </si>
  <si>
    <t>AJ2</t>
  </si>
  <si>
    <t>AJ3</t>
  </si>
  <si>
    <t>AJ4</t>
  </si>
  <si>
    <t>AJ5</t>
  </si>
  <si>
    <t>AJ6</t>
  </si>
  <si>
    <t>AJ7</t>
  </si>
  <si>
    <t>AJ8</t>
  </si>
  <si>
    <t>AJ9</t>
  </si>
  <si>
    <t>AJ10</t>
  </si>
  <si>
    <t>AJ11</t>
  </si>
  <si>
    <t>AJ12</t>
  </si>
  <si>
    <t>AJ13</t>
  </si>
  <si>
    <t>AJ14</t>
  </si>
  <si>
    <t>AJ15</t>
  </si>
  <si>
    <t>AJ16</t>
  </si>
  <si>
    <t>AJ17</t>
  </si>
  <si>
    <t>AJ18</t>
  </si>
  <si>
    <t>AJ19</t>
  </si>
  <si>
    <t>AJ20</t>
  </si>
  <si>
    <t>AJ21</t>
  </si>
  <si>
    <t>AJ22</t>
  </si>
  <si>
    <t>AJ23</t>
  </si>
  <si>
    <t>投资性地产合计</t>
  </si>
  <si>
    <t>投资性地产净额</t>
  </si>
  <si>
    <t>投资性房地产——土地使用权评估明细表（采用公允价值模式计量）</t>
  </si>
  <si>
    <t>表4-5-4</t>
  </si>
  <si>
    <r>
      <rPr>
        <sz val="10"/>
        <rFont val="Times New Roman"/>
        <family val="1"/>
      </rPr>
      <t xml:space="preserve">面积
</t>
    </r>
    <r>
      <rPr>
        <sz val="10"/>
        <rFont val="Times New Roman"/>
        <family val="1"/>
      </rPr>
      <t>(m2)</t>
    </r>
  </si>
  <si>
    <r>
      <rPr>
        <sz val="10"/>
        <rFont val="宋体"/>
        <family val="3"/>
        <charset val="134"/>
      </rPr>
      <t>原始入账价值
（转入日公允价值）</t>
    </r>
  </si>
  <si>
    <t>AK1</t>
  </si>
  <si>
    <t>AK2</t>
  </si>
  <si>
    <t>AK3</t>
  </si>
  <si>
    <t>AK4</t>
  </si>
  <si>
    <t>AK5</t>
  </si>
  <si>
    <t>AK6</t>
  </si>
  <si>
    <t>AK7</t>
  </si>
  <si>
    <t>AK8</t>
  </si>
  <si>
    <t>AK9</t>
  </si>
  <si>
    <t>AK10</t>
  </si>
  <si>
    <t>AK11</t>
  </si>
  <si>
    <t>AK12</t>
  </si>
  <si>
    <t>AK13</t>
  </si>
  <si>
    <t>AK14</t>
  </si>
  <si>
    <t>AK15</t>
  </si>
  <si>
    <t>AK16</t>
  </si>
  <si>
    <t>AK17</t>
  </si>
  <si>
    <t>AK18</t>
  </si>
  <si>
    <t>AK19</t>
  </si>
  <si>
    <t>AK20</t>
  </si>
  <si>
    <t>增值额</t>
  </si>
  <si>
    <t>固定资产—房屋建筑物评估明细表</t>
  </si>
  <si>
    <t>表4-6-1</t>
  </si>
  <si>
    <t>资产编号</t>
  </si>
  <si>
    <r>
      <rPr>
        <sz val="10"/>
        <rFont val="宋体"/>
        <family val="3"/>
        <charset val="134"/>
      </rPr>
      <t>宗地编号</t>
    </r>
  </si>
  <si>
    <r>
      <rPr>
        <sz val="10"/>
        <rFont val="宋体"/>
        <family val="3"/>
        <charset val="134"/>
      </rPr>
      <t>所占宗地情况</t>
    </r>
  </si>
  <si>
    <r>
      <rPr>
        <sz val="10"/>
        <rFont val="宋体"/>
        <family val="3"/>
        <charset val="134"/>
      </rPr>
      <t>对应土地证号</t>
    </r>
  </si>
  <si>
    <t>建筑物名称</t>
  </si>
  <si>
    <t>檐高(米)</t>
  </si>
  <si>
    <t>层数</t>
  </si>
  <si>
    <r>
      <rPr>
        <sz val="10"/>
        <rFont val="宋体"/>
        <family val="3"/>
        <charset val="134"/>
      </rPr>
      <t>层高</t>
    </r>
  </si>
  <si>
    <r>
      <rPr>
        <sz val="10"/>
        <rFont val="宋体"/>
        <family val="3"/>
        <charset val="134"/>
      </rPr>
      <t>资产状况</t>
    </r>
  </si>
  <si>
    <r>
      <rPr>
        <sz val="10"/>
        <rFont val="Times New Roman"/>
        <family val="1"/>
      </rPr>
      <t xml:space="preserve">建筑面积
</t>
    </r>
    <r>
      <rPr>
        <sz val="10"/>
        <rFont val="Times New Roman"/>
        <family val="1"/>
      </rPr>
      <t>(m2)</t>
    </r>
  </si>
  <si>
    <t>折旧年限</t>
  </si>
  <si>
    <r>
      <rPr>
        <sz val="10"/>
        <rFont val="宋体"/>
        <family val="3"/>
        <charset val="134"/>
      </rPr>
      <t>宗地面积</t>
    </r>
  </si>
  <si>
    <r>
      <rPr>
        <sz val="10"/>
        <rFont val="宋体"/>
        <family val="3"/>
        <charset val="134"/>
      </rPr>
      <t>宗地性质</t>
    </r>
  </si>
  <si>
    <t>AL1</t>
  </si>
  <si>
    <t>AL2</t>
  </si>
  <si>
    <t>AL3</t>
  </si>
  <si>
    <t>AL4</t>
  </si>
  <si>
    <t>AL5</t>
  </si>
  <si>
    <t>AL6</t>
  </si>
  <si>
    <t>AL7</t>
  </si>
  <si>
    <t>AL8</t>
  </si>
  <si>
    <t>AL9</t>
  </si>
  <si>
    <t>AL10</t>
  </si>
  <si>
    <t>AL11</t>
  </si>
  <si>
    <t>AL12</t>
  </si>
  <si>
    <t>AL13</t>
  </si>
  <si>
    <t>AL14</t>
  </si>
  <si>
    <t>AL15</t>
  </si>
  <si>
    <t>AL16</t>
  </si>
  <si>
    <t>AL17</t>
  </si>
  <si>
    <t>房屋建筑物合计</t>
  </si>
  <si>
    <t>减：房屋建筑物减值准备</t>
  </si>
  <si>
    <t>房屋建筑物净额</t>
  </si>
  <si>
    <t>固定资产—构筑物及其他辅助设施评估明细表</t>
  </si>
  <si>
    <t>表4-6-2</t>
  </si>
  <si>
    <t xml:space="preserve"> 名称</t>
  </si>
  <si>
    <r>
      <rPr>
        <sz val="10"/>
        <rFont val="宋体"/>
        <family val="3"/>
        <charset val="134"/>
      </rPr>
      <t>材质或结构</t>
    </r>
  </si>
  <si>
    <t>规格尺寸</t>
  </si>
  <si>
    <t>建成年月</t>
  </si>
  <si>
    <t>评估单价(元/m2)</t>
  </si>
  <si>
    <t>AM1</t>
  </si>
  <si>
    <t>AM2</t>
  </si>
  <si>
    <t>AM3</t>
  </si>
  <si>
    <t>AM4</t>
  </si>
  <si>
    <t>AM5</t>
  </si>
  <si>
    <t>AM6</t>
  </si>
  <si>
    <t>AM7</t>
  </si>
  <si>
    <t>AM8</t>
  </si>
  <si>
    <t>AM9</t>
  </si>
  <si>
    <t>AM10</t>
  </si>
  <si>
    <t>AM11</t>
  </si>
  <si>
    <t>AM12</t>
  </si>
  <si>
    <t>AM13</t>
  </si>
  <si>
    <t>AM14</t>
  </si>
  <si>
    <t>AM15</t>
  </si>
  <si>
    <t>AM16</t>
  </si>
  <si>
    <t>AM17</t>
  </si>
  <si>
    <t>构筑物合计</t>
  </si>
  <si>
    <t>减：构筑物及其他辅助设施减值准备</t>
  </si>
  <si>
    <t>构筑物净额</t>
  </si>
  <si>
    <t>固定资产—管道和沟槽评估明细表</t>
  </si>
  <si>
    <t>表4-6-3</t>
  </si>
  <si>
    <t>起讫地址</t>
  </si>
  <si>
    <t>长度
(m)</t>
  </si>
  <si>
    <t>漕深
(m)</t>
  </si>
  <si>
    <t>沟宽*沟厚(mm*mm)
管径*壁厚(mm*mm)</t>
  </si>
  <si>
    <t>材质</t>
  </si>
  <si>
    <t>绝缘方式</t>
  </si>
  <si>
    <r>
      <rPr>
        <sz val="10"/>
        <rFont val="宋体"/>
        <family val="3"/>
        <charset val="134"/>
      </rPr>
      <t>资产状态</t>
    </r>
  </si>
  <si>
    <t>AN1</t>
  </si>
  <si>
    <t>AN2</t>
  </si>
  <si>
    <t>AN3</t>
  </si>
  <si>
    <t>AN4</t>
  </si>
  <si>
    <t>AN5</t>
  </si>
  <si>
    <t>AN6</t>
  </si>
  <si>
    <t>AN7</t>
  </si>
  <si>
    <t>AN8</t>
  </si>
  <si>
    <t>AN9</t>
  </si>
  <si>
    <t>AN10</t>
  </si>
  <si>
    <t>AN11</t>
  </si>
  <si>
    <t>AN12</t>
  </si>
  <si>
    <t>AN13</t>
  </si>
  <si>
    <t>AN14</t>
  </si>
  <si>
    <t>AN15</t>
  </si>
  <si>
    <t>AN16</t>
  </si>
  <si>
    <t>AN17</t>
  </si>
  <si>
    <t>管道沟槽合计</t>
  </si>
  <si>
    <t>减：管道和沟槽减值准备</t>
  </si>
  <si>
    <t>管道沟槽净额</t>
  </si>
  <si>
    <t>固定资产——井巷工程评估明细表</t>
  </si>
  <si>
    <t>表4-6-4</t>
  </si>
  <si>
    <t>井巷工程名称</t>
  </si>
  <si>
    <t>岩石硬度系数</t>
  </si>
  <si>
    <t>支护</t>
  </si>
  <si>
    <r>
      <rPr>
        <sz val="10"/>
        <rFont val="Times New Roman"/>
        <family val="1"/>
      </rPr>
      <t xml:space="preserve">锚杆长度
</t>
    </r>
    <r>
      <rPr>
        <sz val="10"/>
        <rFont val="Times New Roman"/>
        <family val="1"/>
      </rPr>
      <t>(M)</t>
    </r>
  </si>
  <si>
    <r>
      <rPr>
        <sz val="10"/>
        <rFont val="Times New Roman"/>
        <family val="1"/>
      </rPr>
      <t>锚杆数量
（根</t>
    </r>
    <r>
      <rPr>
        <sz val="10"/>
        <rFont val="Times New Roman"/>
        <family val="1"/>
      </rPr>
      <t>/M</t>
    </r>
    <r>
      <rPr>
        <sz val="10"/>
        <rFont val="Times New Roman"/>
        <family val="1"/>
      </rPr>
      <t>）</t>
    </r>
  </si>
  <si>
    <r>
      <rPr>
        <sz val="10"/>
        <rFont val="Times New Roman"/>
        <family val="1"/>
      </rPr>
      <t xml:space="preserve">轨型
</t>
    </r>
    <r>
      <rPr>
        <sz val="10"/>
        <rFont val="Times New Roman"/>
        <family val="1"/>
      </rPr>
      <t>(KG/M)</t>
    </r>
  </si>
  <si>
    <r>
      <rPr>
        <sz val="10"/>
        <rFont val="Times New Roman"/>
        <family val="1"/>
      </rPr>
      <t xml:space="preserve">轨距
</t>
    </r>
    <r>
      <rPr>
        <sz val="10"/>
        <rFont val="Times New Roman"/>
        <family val="1"/>
      </rPr>
      <t>(MM)</t>
    </r>
  </si>
  <si>
    <t>轨枕</t>
  </si>
  <si>
    <r>
      <rPr>
        <sz val="10"/>
        <rFont val="Times New Roman"/>
        <family val="1"/>
      </rPr>
      <t xml:space="preserve">支护厚度
</t>
    </r>
    <r>
      <rPr>
        <sz val="10"/>
        <rFont val="Times New Roman"/>
        <family val="1"/>
      </rPr>
      <t>(mm)</t>
    </r>
  </si>
  <si>
    <r>
      <rPr>
        <sz val="10"/>
        <rFont val="Times New Roman"/>
        <family val="1"/>
      </rPr>
      <t xml:space="preserve">掘进断面
</t>
    </r>
    <r>
      <rPr>
        <sz val="10"/>
        <rFont val="Times New Roman"/>
        <family val="1"/>
      </rPr>
      <t>(m2)</t>
    </r>
  </si>
  <si>
    <t>巷道倾角</t>
  </si>
  <si>
    <r>
      <rPr>
        <sz val="10"/>
        <rFont val="Times New Roman"/>
        <family val="1"/>
      </rPr>
      <t xml:space="preserve">巷道长度
</t>
    </r>
    <r>
      <rPr>
        <sz val="10"/>
        <rFont val="Times New Roman"/>
        <family val="1"/>
      </rPr>
      <t>(M)</t>
    </r>
  </si>
  <si>
    <r>
      <rPr>
        <sz val="10"/>
        <rFont val="Times New Roman"/>
        <family val="1"/>
      </rPr>
      <t xml:space="preserve">硐室体积
</t>
    </r>
    <r>
      <rPr>
        <sz val="10"/>
        <rFont val="Times New Roman"/>
        <family val="1"/>
      </rPr>
      <t>(M3)</t>
    </r>
  </si>
  <si>
    <r>
      <rPr>
        <sz val="10"/>
        <rFont val="宋体"/>
        <family val="3"/>
        <charset val="134"/>
      </rPr>
      <t>竣工年月</t>
    </r>
  </si>
  <si>
    <t>尚可使用年限</t>
  </si>
  <si>
    <t>方式</t>
  </si>
  <si>
    <t>AO1</t>
  </si>
  <si>
    <t>井巷工程合计</t>
  </si>
  <si>
    <t>减：井巷工程减值准备</t>
  </si>
  <si>
    <r>
      <rPr>
        <sz val="10"/>
        <rFont val="宋体"/>
        <family val="3"/>
        <charset val="134"/>
      </rPr>
      <t>井巷工程净额</t>
    </r>
  </si>
  <si>
    <t>固定资产—机器设备评估明细表</t>
  </si>
  <si>
    <t>表4-6-5</t>
  </si>
  <si>
    <t>设备名称</t>
  </si>
  <si>
    <t>生产厂家</t>
  </si>
  <si>
    <t>设备材质</t>
  </si>
  <si>
    <t>设备重量（T）</t>
  </si>
  <si>
    <t>购置日期</t>
  </si>
  <si>
    <t>设备近期市场价格</t>
  </si>
  <si>
    <t>近期价格内涵</t>
  </si>
  <si>
    <t>AP1</t>
  </si>
  <si>
    <t>AP2</t>
  </si>
  <si>
    <t>AP3</t>
  </si>
  <si>
    <t>AP4</t>
  </si>
  <si>
    <t>AP5</t>
  </si>
  <si>
    <t>AP6</t>
  </si>
  <si>
    <t>AP7</t>
  </si>
  <si>
    <t>AP8</t>
  </si>
  <si>
    <t>AP9</t>
  </si>
  <si>
    <t>AP10</t>
  </si>
  <si>
    <t>AP11</t>
  </si>
  <si>
    <t>AP12</t>
  </si>
  <si>
    <t>AP13</t>
  </si>
  <si>
    <t>AP14</t>
  </si>
  <si>
    <t>AP15</t>
  </si>
  <si>
    <t>AP16</t>
  </si>
  <si>
    <t>AP17</t>
  </si>
  <si>
    <t>机器设备合计</t>
  </si>
  <si>
    <t>减：机器设备减值准备</t>
  </si>
  <si>
    <t>机器设备净额</t>
  </si>
  <si>
    <t>固定资产—车辆评估明细表</t>
  </si>
  <si>
    <t>表4-6-6</t>
  </si>
  <si>
    <t>车辆牌号</t>
  </si>
  <si>
    <t>行驶证载权利人</t>
  </si>
  <si>
    <t>车辆名称</t>
  </si>
  <si>
    <t>所属部门</t>
  </si>
  <si>
    <r>
      <rPr>
        <sz val="10"/>
        <rFont val="Times New Roman"/>
        <family val="1"/>
      </rPr>
      <t xml:space="preserve">已行驶里程
</t>
    </r>
    <r>
      <rPr>
        <sz val="10"/>
        <rFont val="Times New Roman"/>
        <family val="1"/>
      </rPr>
      <t>(</t>
    </r>
    <r>
      <rPr>
        <sz val="10"/>
        <rFont val="Times New Roman"/>
        <family val="1"/>
      </rPr>
      <t>公里</t>
    </r>
    <r>
      <rPr>
        <sz val="10"/>
        <rFont val="Times New Roman"/>
        <family val="1"/>
      </rPr>
      <t>)</t>
    </r>
  </si>
  <si>
    <t>AQ1</t>
  </si>
  <si>
    <t>AQ2</t>
  </si>
  <si>
    <t>AQ3</t>
  </si>
  <si>
    <t>AQ4</t>
  </si>
  <si>
    <t>AQ5</t>
  </si>
  <si>
    <t>AQ6</t>
  </si>
  <si>
    <t>AQ7</t>
  </si>
  <si>
    <t>AQ8</t>
  </si>
  <si>
    <t>AQ9</t>
  </si>
  <si>
    <t>AQ10</t>
  </si>
  <si>
    <t>AQ11</t>
  </si>
  <si>
    <t>AQ12</t>
  </si>
  <si>
    <t>AQ13</t>
  </si>
  <si>
    <t>AQ14</t>
  </si>
  <si>
    <t>AQ15</t>
  </si>
  <si>
    <t>AQ16</t>
  </si>
  <si>
    <t>AQ17</t>
  </si>
  <si>
    <t>车辆合计</t>
  </si>
  <si>
    <t>减：车辆减值准备</t>
  </si>
  <si>
    <t>车辆净额</t>
  </si>
  <si>
    <t>固定资产—电子设备评估明细表</t>
  </si>
  <si>
    <t>表4-6-7</t>
  </si>
  <si>
    <r>
      <rPr>
        <sz val="10"/>
        <rFont val="宋体"/>
        <family val="3"/>
        <charset val="134"/>
      </rPr>
      <t>净值增值率</t>
    </r>
    <r>
      <rPr>
        <sz val="10"/>
        <rFont val="Times New Roman"/>
        <family val="1"/>
      </rPr>
      <t>%</t>
    </r>
  </si>
  <si>
    <t>040100101</t>
  </si>
  <si>
    <t>班台</t>
  </si>
  <si>
    <t>红棕色，带边柜</t>
  </si>
  <si>
    <t>张</t>
  </si>
  <si>
    <t>影视集团雁翔广场库房</t>
  </si>
  <si>
    <t>AR1</t>
  </si>
  <si>
    <t>040100102</t>
  </si>
  <si>
    <t>班椅</t>
  </si>
  <si>
    <t>棕色黑皮转移</t>
  </si>
  <si>
    <t>把</t>
  </si>
  <si>
    <t>040100103</t>
  </si>
  <si>
    <t>班前椅</t>
  </si>
  <si>
    <t>黑皮配木带扶手</t>
  </si>
  <si>
    <t>040100109</t>
  </si>
  <si>
    <t>大黑皮转椅</t>
  </si>
  <si>
    <t>040100105</t>
  </si>
  <si>
    <t>沙发</t>
  </si>
  <si>
    <t>套</t>
  </si>
  <si>
    <t>040100106</t>
  </si>
  <si>
    <t>茶几</t>
  </si>
  <si>
    <t>红棕色1.6m</t>
  </si>
  <si>
    <t>040100107</t>
  </si>
  <si>
    <t>红棕色0.6m</t>
  </si>
  <si>
    <t>040100090</t>
  </si>
  <si>
    <t>会议桌</t>
  </si>
  <si>
    <t>5.8m大会议桌黑色</t>
  </si>
  <si>
    <t>040100091</t>
  </si>
  <si>
    <t>会议椅</t>
  </si>
  <si>
    <t>黑皮转椅</t>
  </si>
  <si>
    <t>040100178</t>
  </si>
  <si>
    <t>2016/12/31</t>
  </si>
  <si>
    <t>040100233</t>
  </si>
  <si>
    <t>黑皮</t>
  </si>
  <si>
    <t>2017/05/31</t>
  </si>
  <si>
    <t>040100235</t>
  </si>
  <si>
    <t>黑皮弓形</t>
  </si>
  <si>
    <t>040100093</t>
  </si>
  <si>
    <t>1.8m</t>
  </si>
  <si>
    <t>040100094</t>
  </si>
  <si>
    <t>高背会议椅</t>
  </si>
  <si>
    <t>黑皮高背转椅</t>
  </si>
  <si>
    <t>040100095</t>
  </si>
  <si>
    <t>黑色皮配木单人</t>
  </si>
  <si>
    <t>040100096</t>
  </si>
  <si>
    <t>胡桃木色</t>
  </si>
  <si>
    <t>040100097</t>
  </si>
  <si>
    <t>单人沙发</t>
  </si>
  <si>
    <t>040100098</t>
  </si>
  <si>
    <t>双人沙发</t>
  </si>
  <si>
    <t>040100099</t>
  </si>
  <si>
    <t>功能沙发</t>
  </si>
  <si>
    <t>040100100</t>
  </si>
  <si>
    <t>黑色方几</t>
  </si>
  <si>
    <t>040100137</t>
  </si>
  <si>
    <t>吧椅</t>
  </si>
  <si>
    <t>黑色配金属</t>
  </si>
  <si>
    <t>040100172</t>
  </si>
  <si>
    <t>茶水柜</t>
  </si>
  <si>
    <t>黑色实木</t>
  </si>
  <si>
    <t>组</t>
  </si>
  <si>
    <t>040100173</t>
  </si>
  <si>
    <t>黑色</t>
  </si>
  <si>
    <t>040100132</t>
  </si>
  <si>
    <t>更衣柜</t>
  </si>
  <si>
    <t>铁皮6门</t>
  </si>
  <si>
    <t>040100133</t>
  </si>
  <si>
    <t>040100135</t>
  </si>
  <si>
    <t>员工转椅</t>
  </si>
  <si>
    <t>黑色网布</t>
  </si>
  <si>
    <t>040100240</t>
  </si>
  <si>
    <t>饮水机</t>
  </si>
  <si>
    <t>安吉尔</t>
  </si>
  <si>
    <t>台</t>
  </si>
  <si>
    <t>040200117</t>
  </si>
  <si>
    <t>打印机</t>
  </si>
  <si>
    <t>惠普1020</t>
  </si>
  <si>
    <t>040100168</t>
  </si>
  <si>
    <t>折叠床</t>
  </si>
  <si>
    <t>040200048</t>
  </si>
  <si>
    <t>中央控制器</t>
  </si>
  <si>
    <t>BOSCH</t>
  </si>
  <si>
    <t>2015/11/28</t>
  </si>
  <si>
    <t>040200049</t>
  </si>
  <si>
    <t>主席话筒及按钮</t>
  </si>
  <si>
    <t>040200053</t>
  </si>
  <si>
    <t>工程型投影机及吊架</t>
  </si>
  <si>
    <t>Sony</t>
  </si>
  <si>
    <t>040200054</t>
  </si>
  <si>
    <t>投影幕布</t>
  </si>
  <si>
    <t>白雪</t>
  </si>
  <si>
    <t>040200055</t>
  </si>
  <si>
    <t>多媒体投影机及吊架</t>
  </si>
  <si>
    <t>040200056</t>
  </si>
  <si>
    <t>投影银幕</t>
  </si>
  <si>
    <t>040200058</t>
  </si>
  <si>
    <t>会议室音频连接口及辅件</t>
  </si>
  <si>
    <t>音响设备整套</t>
  </si>
  <si>
    <t>040200081</t>
  </si>
  <si>
    <t>电视盒</t>
  </si>
  <si>
    <t>电视套装</t>
  </si>
  <si>
    <t>个</t>
  </si>
  <si>
    <t>2016/07/27</t>
  </si>
  <si>
    <t>00109</t>
  </si>
  <si>
    <t>冰箱</t>
  </si>
  <si>
    <t>海尔215YD</t>
  </si>
  <si>
    <t>2007/09/18</t>
  </si>
  <si>
    <t>00127</t>
  </si>
  <si>
    <t>海尔196F</t>
  </si>
  <si>
    <t>2007/11/30</t>
  </si>
  <si>
    <t>00130</t>
  </si>
  <si>
    <t>笔记本电脑</t>
  </si>
  <si>
    <t>华硕</t>
  </si>
  <si>
    <t>2008/07/30</t>
  </si>
  <si>
    <t>040200027</t>
  </si>
  <si>
    <t>DVD播放机</t>
  </si>
  <si>
    <t>万利达</t>
  </si>
  <si>
    <t>2014/05/30</t>
  </si>
  <si>
    <t>040200035</t>
  </si>
  <si>
    <t>电脑</t>
  </si>
  <si>
    <t>联想</t>
  </si>
  <si>
    <t>2015/04/22</t>
  </si>
  <si>
    <t>040200143</t>
  </si>
  <si>
    <t>HP黑白打印机</t>
  </si>
  <si>
    <t>HP laserjet p1106</t>
  </si>
  <si>
    <t>2017/03/24</t>
  </si>
  <si>
    <t>040100076</t>
  </si>
  <si>
    <t>部长桌</t>
  </si>
  <si>
    <t>黑色，带边柜</t>
  </si>
  <si>
    <t>2015/12/01</t>
  </si>
  <si>
    <t>040100082</t>
  </si>
  <si>
    <t>040100038</t>
  </si>
  <si>
    <t>长条桌</t>
  </si>
  <si>
    <t>米色带二个抽屉</t>
  </si>
  <si>
    <t>040100041</t>
  </si>
  <si>
    <t>员工桌</t>
  </si>
  <si>
    <t>米色L型带抽屉</t>
  </si>
  <si>
    <t>040100065</t>
  </si>
  <si>
    <t>040100080</t>
  </si>
  <si>
    <t>040100179</t>
  </si>
  <si>
    <t>长条带抽屉</t>
  </si>
  <si>
    <t>040100187</t>
  </si>
  <si>
    <t>定制屏风</t>
  </si>
  <si>
    <t>员工桌配套定制</t>
  </si>
  <si>
    <t>040100236</t>
  </si>
  <si>
    <t>040100206</t>
  </si>
  <si>
    <t>040100208</t>
  </si>
  <si>
    <t>040100226</t>
  </si>
  <si>
    <t>040100227</t>
  </si>
  <si>
    <t>040100220</t>
  </si>
  <si>
    <t>040100205</t>
  </si>
  <si>
    <t>040100225</t>
  </si>
  <si>
    <t>040100051</t>
  </si>
  <si>
    <t>部长椅</t>
  </si>
  <si>
    <t>040100049</t>
  </si>
  <si>
    <t>洽谈椅</t>
  </si>
  <si>
    <t>040100042</t>
  </si>
  <si>
    <t>040100043</t>
  </si>
  <si>
    <t>040100044</t>
  </si>
  <si>
    <t>040100045</t>
  </si>
  <si>
    <t>040100046</t>
  </si>
  <si>
    <t>040100047</t>
  </si>
  <si>
    <t>040100059</t>
  </si>
  <si>
    <t>040100138</t>
  </si>
  <si>
    <t>040100081</t>
  </si>
  <si>
    <t>040100036</t>
  </si>
  <si>
    <t>黑皮椅</t>
  </si>
  <si>
    <t>040100048</t>
  </si>
  <si>
    <t>文件柜</t>
  </si>
  <si>
    <t>米色玻璃柜</t>
  </si>
  <si>
    <t>040100182</t>
  </si>
  <si>
    <t>040100183</t>
  </si>
  <si>
    <t>米色无玻璃</t>
  </si>
  <si>
    <t>040100060</t>
  </si>
  <si>
    <t>040100188</t>
  </si>
  <si>
    <t>040100189</t>
  </si>
  <si>
    <t>040100032</t>
  </si>
  <si>
    <t>铁皮</t>
  </si>
  <si>
    <t>2014/12/18</t>
  </si>
  <si>
    <t>040100033</t>
  </si>
  <si>
    <t>040100034</t>
  </si>
  <si>
    <t>040100169</t>
  </si>
  <si>
    <t>黑皮三人位</t>
  </si>
  <si>
    <t>040200037</t>
  </si>
  <si>
    <t>2015/06/25</t>
  </si>
  <si>
    <t>040200040</t>
  </si>
  <si>
    <t>040200043</t>
  </si>
  <si>
    <t>040200068</t>
  </si>
  <si>
    <t>组装电脑</t>
  </si>
  <si>
    <t>2016/02/25</t>
  </si>
  <si>
    <t>00030</t>
  </si>
  <si>
    <t>办公打印机</t>
  </si>
  <si>
    <t>2006/07/31</t>
  </si>
  <si>
    <t>040100177</t>
  </si>
  <si>
    <t>保险柜</t>
  </si>
  <si>
    <t>GA,棕色</t>
  </si>
  <si>
    <t>2016/03/01</t>
  </si>
  <si>
    <t>040200004</t>
  </si>
  <si>
    <t>相机</t>
  </si>
  <si>
    <t>尼康D3X</t>
  </si>
  <si>
    <t>2009/06/29</t>
  </si>
  <si>
    <t>040200079</t>
  </si>
  <si>
    <t>硬盘</t>
  </si>
  <si>
    <t>电脑硬盘</t>
  </si>
  <si>
    <t>040200080</t>
  </si>
  <si>
    <t>040200008</t>
  </si>
  <si>
    <t>彩色打印机HP277</t>
  </si>
  <si>
    <t>2010/07/01</t>
  </si>
  <si>
    <t>040200105</t>
  </si>
  <si>
    <t>碎纸机</t>
  </si>
  <si>
    <t>办公用碎纸机</t>
  </si>
  <si>
    <t>040200121</t>
  </si>
  <si>
    <t>录音笔</t>
  </si>
  <si>
    <t>飞利浦6600</t>
  </si>
  <si>
    <t>支</t>
  </si>
  <si>
    <t>2017/12/01</t>
  </si>
  <si>
    <t>040100067</t>
  </si>
  <si>
    <t>040100064</t>
  </si>
  <si>
    <t>040100066</t>
  </si>
  <si>
    <t>040100087</t>
  </si>
  <si>
    <t>040100077</t>
  </si>
  <si>
    <t>040100086</t>
  </si>
  <si>
    <t>040100175</t>
  </si>
  <si>
    <t>米色L型出纳工作位</t>
  </si>
  <si>
    <t>2016/01/12</t>
  </si>
  <si>
    <t>040100176</t>
  </si>
  <si>
    <t>前挡板</t>
  </si>
  <si>
    <t>040100201</t>
  </si>
  <si>
    <t>040100228</t>
  </si>
  <si>
    <t>040100211</t>
  </si>
  <si>
    <t>040100223</t>
  </si>
  <si>
    <t>040100222</t>
  </si>
  <si>
    <t>040100215</t>
  </si>
  <si>
    <t>040100213</t>
  </si>
  <si>
    <t>040100214</t>
  </si>
  <si>
    <t>040100207</t>
  </si>
  <si>
    <t>040100221</t>
  </si>
  <si>
    <t>040200029</t>
  </si>
  <si>
    <t>2015/02/25</t>
  </si>
  <si>
    <t>040200028</t>
  </si>
  <si>
    <t>00098</t>
  </si>
  <si>
    <t>IBM</t>
  </si>
  <si>
    <t>2007/04/28</t>
  </si>
  <si>
    <t>00055</t>
  </si>
  <si>
    <t>针式 EPSON 7301</t>
  </si>
  <si>
    <t>2006/08/24</t>
  </si>
  <si>
    <t>040200097</t>
  </si>
  <si>
    <t>富士施乐2108</t>
  </si>
  <si>
    <t>040200115</t>
  </si>
  <si>
    <t>移动硬盘</t>
  </si>
  <si>
    <t>希捷（1T）</t>
  </si>
  <si>
    <t>2017/09/30</t>
  </si>
  <si>
    <t>040200095</t>
  </si>
  <si>
    <t>点钞机</t>
  </si>
  <si>
    <t>2016/10/26</t>
  </si>
  <si>
    <t>040100050</t>
  </si>
  <si>
    <t>040100052</t>
  </si>
  <si>
    <t>040100053</t>
  </si>
  <si>
    <t>040100054</t>
  </si>
  <si>
    <t>040100055</t>
  </si>
  <si>
    <t>040100037</t>
  </si>
  <si>
    <t>040100193</t>
  </si>
  <si>
    <t>040100194</t>
  </si>
  <si>
    <t>040100195</t>
  </si>
  <si>
    <t>040100196</t>
  </si>
  <si>
    <t>040100197</t>
  </si>
  <si>
    <t>040100061</t>
  </si>
  <si>
    <t>洽谈桌</t>
  </si>
  <si>
    <t>米色圆形</t>
  </si>
  <si>
    <t>040100190</t>
  </si>
  <si>
    <t>040100191</t>
  </si>
  <si>
    <t>定制文件柜</t>
  </si>
  <si>
    <t>五层无门文件柜</t>
  </si>
  <si>
    <t>040100079</t>
  </si>
  <si>
    <t>040100056</t>
  </si>
  <si>
    <t>040100057</t>
  </si>
  <si>
    <t>040100058</t>
  </si>
  <si>
    <t>040100134</t>
  </si>
  <si>
    <t>040200077</t>
  </si>
  <si>
    <t>ST1000G</t>
  </si>
  <si>
    <t>040100068</t>
  </si>
  <si>
    <t>040100070</t>
  </si>
  <si>
    <t>040100202</t>
  </si>
  <si>
    <t>040100203</t>
  </si>
  <si>
    <t>040100210</t>
  </si>
  <si>
    <t>040100232</t>
  </si>
  <si>
    <t>040100071</t>
  </si>
  <si>
    <t>040100075</t>
  </si>
  <si>
    <t>040100072</t>
  </si>
  <si>
    <t>040100073</t>
  </si>
  <si>
    <t>040100074</t>
  </si>
  <si>
    <t>040100200</t>
  </si>
  <si>
    <t>040100085</t>
  </si>
  <si>
    <t>040100084</t>
  </si>
  <si>
    <t>040100069</t>
  </si>
  <si>
    <t>040100092</t>
  </si>
  <si>
    <t>列席椅</t>
  </si>
  <si>
    <t>040100199</t>
  </si>
  <si>
    <t>040100217</t>
  </si>
  <si>
    <t>040100229</t>
  </si>
  <si>
    <t>040100230</t>
  </si>
  <si>
    <t>040100088</t>
  </si>
  <si>
    <t>040200075</t>
  </si>
  <si>
    <t>040200102</t>
  </si>
  <si>
    <t>黑白HP1020</t>
  </si>
  <si>
    <t>040200109</t>
  </si>
  <si>
    <t>联想M4900</t>
  </si>
  <si>
    <t>2017/09/01</t>
  </si>
  <si>
    <t>040200110</t>
  </si>
  <si>
    <t>计算机</t>
  </si>
  <si>
    <t>040200067</t>
  </si>
  <si>
    <t>2015/12/31</t>
  </si>
  <si>
    <t>040200107</t>
  </si>
  <si>
    <t>磁盘阵列</t>
  </si>
  <si>
    <t>Afreca 8050T2/配希捷企业级4TB*块</t>
  </si>
  <si>
    <t>2017/08/01</t>
  </si>
  <si>
    <t>040200114</t>
  </si>
  <si>
    <t>希捷2T</t>
  </si>
  <si>
    <t>040200124</t>
  </si>
  <si>
    <t>希捷1T</t>
  </si>
  <si>
    <t>040200113</t>
  </si>
  <si>
    <t>希捷</t>
  </si>
  <si>
    <t>040200128</t>
  </si>
  <si>
    <t>040200076</t>
  </si>
  <si>
    <t>希捷2T，3英寸</t>
  </si>
  <si>
    <t>040200086</t>
  </si>
  <si>
    <t>希捷4T</t>
  </si>
  <si>
    <t>2016/08/26</t>
  </si>
  <si>
    <t>040200129</t>
  </si>
  <si>
    <t>040100083</t>
  </si>
  <si>
    <t>040100040</t>
  </si>
  <si>
    <t>040100184</t>
  </si>
  <si>
    <t>040100185</t>
  </si>
  <si>
    <t>040100212</t>
  </si>
  <si>
    <t>040100216</t>
  </si>
  <si>
    <t>040100198</t>
  </si>
  <si>
    <t>040100234</t>
  </si>
  <si>
    <t>040100063</t>
  </si>
  <si>
    <t>040100231</t>
  </si>
  <si>
    <t>040100209</t>
  </si>
  <si>
    <t>040100078</t>
  </si>
  <si>
    <t>040100035</t>
  </si>
  <si>
    <t>040100039</t>
  </si>
  <si>
    <t>040100204</t>
  </si>
  <si>
    <t>040100186</t>
  </si>
  <si>
    <t>040100224</t>
  </si>
  <si>
    <t>040100136</t>
  </si>
  <si>
    <t>040200087</t>
  </si>
  <si>
    <t>2016/09/26</t>
  </si>
  <si>
    <t>040200099</t>
  </si>
  <si>
    <t>联想M4300</t>
  </si>
  <si>
    <t>电子设备合计</t>
  </si>
  <si>
    <t>减：电子设备减值准备</t>
  </si>
  <si>
    <t>电子设备净额</t>
  </si>
  <si>
    <t>固定资产—土地评估明细表</t>
  </si>
  <si>
    <t>表4-6-8</t>
  </si>
  <si>
    <r>
      <rPr>
        <sz val="10"/>
        <rFont val="宋体"/>
        <family val="3"/>
        <charset val="134"/>
      </rPr>
      <t>证载权利人</t>
    </r>
  </si>
  <si>
    <r>
      <rPr>
        <sz val="10"/>
        <rFont val="宋体"/>
        <family val="3"/>
        <charset val="134"/>
      </rPr>
      <t>终止日期</t>
    </r>
  </si>
  <si>
    <t>AS1</t>
  </si>
  <si>
    <t>AS2</t>
  </si>
  <si>
    <t>AS3</t>
  </si>
  <si>
    <t>AS4</t>
  </si>
  <si>
    <t>AS5</t>
  </si>
  <si>
    <t>AS6</t>
  </si>
  <si>
    <t>AS7</t>
  </si>
  <si>
    <t>AS8</t>
  </si>
  <si>
    <t>AS9</t>
  </si>
  <si>
    <t>AS10</t>
  </si>
  <si>
    <t>AS11</t>
  </si>
  <si>
    <t>AS12</t>
  </si>
  <si>
    <t>AS13</t>
  </si>
  <si>
    <t>AS14</t>
  </si>
  <si>
    <t>AS15</t>
  </si>
  <si>
    <t>AS16</t>
  </si>
  <si>
    <t>AS17</t>
  </si>
  <si>
    <t>AS18</t>
  </si>
  <si>
    <t>AS19</t>
  </si>
  <si>
    <t>固定资产--船舶清查评估明细表</t>
  </si>
  <si>
    <r>
      <rPr>
        <sz val="10"/>
        <rFont val="宋体"/>
        <family val="3"/>
        <charset val="134"/>
      </rPr>
      <t>表</t>
    </r>
    <r>
      <rPr>
        <sz val="10"/>
        <rFont val="Times New Roman"/>
        <family val="1"/>
      </rPr>
      <t>4-6-9</t>
    </r>
  </si>
  <si>
    <r>
      <rPr>
        <sz val="10"/>
        <rFont val="宋体"/>
        <family val="3"/>
        <charset val="134"/>
      </rPr>
      <t>金额单位：人民币元</t>
    </r>
  </si>
  <si>
    <r>
      <rPr>
        <sz val="10"/>
        <rFont val="宋体"/>
        <family val="3"/>
        <charset val="134"/>
      </rPr>
      <t>序号</t>
    </r>
  </si>
  <si>
    <r>
      <rPr>
        <sz val="10"/>
        <rFont val="宋体"/>
        <family val="3"/>
        <charset val="134"/>
      </rPr>
      <t>船舶编号</t>
    </r>
  </si>
  <si>
    <r>
      <rPr>
        <sz val="10"/>
        <rFont val="宋体"/>
        <family val="3"/>
        <charset val="134"/>
      </rPr>
      <t>船舶名称</t>
    </r>
  </si>
  <si>
    <r>
      <rPr>
        <sz val="10"/>
        <rFont val="宋体"/>
        <family val="3"/>
        <charset val="134"/>
      </rPr>
      <t>船舶类型</t>
    </r>
  </si>
  <si>
    <r>
      <rPr>
        <sz val="10"/>
        <rFont val="宋体"/>
        <family val="3"/>
        <charset val="134"/>
      </rPr>
      <t>建造厂家</t>
    </r>
  </si>
  <si>
    <r>
      <rPr>
        <sz val="10"/>
        <rFont val="宋体"/>
        <family val="3"/>
        <charset val="134"/>
      </rPr>
      <t>已行驶海里</t>
    </r>
  </si>
  <si>
    <r>
      <rPr>
        <sz val="10"/>
        <rFont val="宋体"/>
        <family val="3"/>
        <charset val="134"/>
      </rPr>
      <t>额定功率</t>
    </r>
  </si>
  <si>
    <r>
      <rPr>
        <sz val="10"/>
        <rFont val="宋体"/>
        <family val="3"/>
        <charset val="134"/>
      </rPr>
      <t>额定载重</t>
    </r>
    <r>
      <rPr>
        <sz val="10"/>
        <rFont val="Times New Roman"/>
        <family val="1"/>
      </rPr>
      <t>(</t>
    </r>
    <r>
      <rPr>
        <sz val="10"/>
        <rFont val="宋体"/>
        <family val="3"/>
        <charset val="134"/>
      </rPr>
      <t>客</t>
    </r>
    <r>
      <rPr>
        <sz val="10"/>
        <rFont val="Times New Roman"/>
        <family val="1"/>
      </rPr>
      <t>)</t>
    </r>
    <r>
      <rPr>
        <sz val="10"/>
        <rFont val="宋体"/>
        <family val="3"/>
        <charset val="134"/>
      </rPr>
      <t>量</t>
    </r>
  </si>
  <si>
    <r>
      <rPr>
        <sz val="10"/>
        <rFont val="宋体"/>
        <family val="3"/>
        <charset val="134"/>
      </rPr>
      <t>满载排水量</t>
    </r>
    <r>
      <rPr>
        <sz val="10"/>
        <rFont val="Times New Roman"/>
        <family val="1"/>
      </rPr>
      <t>(t)</t>
    </r>
  </si>
  <si>
    <r>
      <rPr>
        <sz val="10"/>
        <rFont val="宋体"/>
        <family val="3"/>
        <charset val="134"/>
      </rPr>
      <t>空载排水量</t>
    </r>
    <r>
      <rPr>
        <sz val="10"/>
        <rFont val="Times New Roman"/>
        <family val="1"/>
      </rPr>
      <t>(t)</t>
    </r>
  </si>
  <si>
    <r>
      <rPr>
        <sz val="10"/>
        <rFont val="宋体"/>
        <family val="3"/>
        <charset val="134"/>
      </rPr>
      <t>满载吃水</t>
    </r>
    <r>
      <rPr>
        <sz val="10"/>
        <rFont val="Times New Roman"/>
        <family val="1"/>
      </rPr>
      <t>(m)</t>
    </r>
  </si>
  <si>
    <r>
      <rPr>
        <sz val="10"/>
        <rFont val="宋体"/>
        <family val="3"/>
        <charset val="134"/>
      </rPr>
      <t>空载吃水</t>
    </r>
    <r>
      <rPr>
        <sz val="10"/>
        <rFont val="Times New Roman"/>
        <family val="1"/>
      </rPr>
      <t>(m)</t>
    </r>
  </si>
  <si>
    <r>
      <rPr>
        <sz val="10"/>
        <rFont val="宋体"/>
        <family val="3"/>
        <charset val="134"/>
      </rPr>
      <t>空船重量</t>
    </r>
    <r>
      <rPr>
        <sz val="10"/>
        <rFont val="Times New Roman"/>
        <family val="1"/>
      </rPr>
      <t>(t)</t>
    </r>
  </si>
  <si>
    <r>
      <rPr>
        <sz val="10"/>
        <rFont val="宋体"/>
        <family val="3"/>
        <charset val="134"/>
      </rPr>
      <t>定员</t>
    </r>
    <r>
      <rPr>
        <sz val="10"/>
        <rFont val="Times New Roman"/>
        <family val="1"/>
      </rPr>
      <t>(</t>
    </r>
    <r>
      <rPr>
        <sz val="10"/>
        <rFont val="宋体"/>
        <family val="3"/>
        <charset val="134"/>
      </rPr>
      <t>人</t>
    </r>
    <r>
      <rPr>
        <sz val="10"/>
        <rFont val="Times New Roman"/>
        <family val="1"/>
      </rPr>
      <t>)</t>
    </r>
  </si>
  <si>
    <r>
      <rPr>
        <sz val="10"/>
        <rFont val="宋体"/>
        <family val="3"/>
        <charset val="134"/>
      </rPr>
      <t>航速</t>
    </r>
    <r>
      <rPr>
        <sz val="10"/>
        <rFont val="Times New Roman"/>
        <family val="1"/>
      </rPr>
      <t>(</t>
    </r>
    <r>
      <rPr>
        <sz val="10"/>
        <rFont val="宋体"/>
        <family val="3"/>
        <charset val="134"/>
      </rPr>
      <t>节</t>
    </r>
    <r>
      <rPr>
        <sz val="10"/>
        <rFont val="Times New Roman"/>
        <family val="1"/>
      </rPr>
      <t>)</t>
    </r>
  </si>
  <si>
    <r>
      <rPr>
        <sz val="10"/>
        <rFont val="宋体"/>
        <family val="3"/>
        <charset val="134"/>
      </rPr>
      <t>航区</t>
    </r>
  </si>
  <si>
    <r>
      <rPr>
        <sz val="10"/>
        <rFont val="宋体"/>
        <family val="3"/>
        <charset val="134"/>
      </rPr>
      <t>船级社</t>
    </r>
  </si>
  <si>
    <r>
      <rPr>
        <sz val="10"/>
        <rFont val="宋体"/>
        <family val="3"/>
        <charset val="134"/>
      </rPr>
      <t>总吨位</t>
    </r>
  </si>
  <si>
    <r>
      <rPr>
        <sz val="10"/>
        <rFont val="宋体"/>
        <family val="3"/>
        <charset val="134"/>
      </rPr>
      <t>净吨位</t>
    </r>
  </si>
  <si>
    <r>
      <rPr>
        <sz val="10"/>
        <rFont val="宋体"/>
        <family val="3"/>
        <charset val="134"/>
      </rPr>
      <t>货舱涂层</t>
    </r>
  </si>
  <si>
    <r>
      <rPr>
        <sz val="10"/>
        <rFont val="宋体"/>
        <family val="3"/>
        <charset val="134"/>
      </rPr>
      <t>船舶主尺度</t>
    </r>
  </si>
  <si>
    <r>
      <rPr>
        <sz val="10"/>
        <rFont val="宋体"/>
        <family val="3"/>
        <charset val="134"/>
      </rPr>
      <t>最近一次船检情况</t>
    </r>
  </si>
  <si>
    <r>
      <rPr>
        <sz val="10"/>
        <rFont val="宋体"/>
        <family val="3"/>
        <charset val="134"/>
      </rPr>
      <t>主机</t>
    </r>
  </si>
  <si>
    <r>
      <rPr>
        <sz val="10"/>
        <rFont val="宋体"/>
        <family val="3"/>
        <charset val="134"/>
      </rPr>
      <t>发电机</t>
    </r>
  </si>
  <si>
    <r>
      <rPr>
        <sz val="10"/>
        <rFont val="宋体"/>
        <family val="3"/>
        <charset val="134"/>
      </rPr>
      <t>购置日期</t>
    </r>
  </si>
  <si>
    <r>
      <rPr>
        <sz val="10"/>
        <rFont val="宋体"/>
        <family val="3"/>
        <charset val="134"/>
      </rPr>
      <t>启用日期</t>
    </r>
  </si>
  <si>
    <r>
      <rPr>
        <sz val="10"/>
        <rFont val="宋体"/>
        <family val="3"/>
        <charset val="134"/>
      </rPr>
      <t>建造完成日期</t>
    </r>
  </si>
  <si>
    <r>
      <rPr>
        <sz val="10"/>
        <rFont val="宋体"/>
        <family val="3"/>
        <charset val="134"/>
      </rPr>
      <t>合同价</t>
    </r>
    <r>
      <rPr>
        <sz val="10"/>
        <rFont val="Times New Roman"/>
        <family val="1"/>
      </rPr>
      <t>(</t>
    </r>
    <r>
      <rPr>
        <sz val="10"/>
        <rFont val="宋体"/>
        <family val="3"/>
        <charset val="134"/>
      </rPr>
      <t>美元或人民币</t>
    </r>
    <r>
      <rPr>
        <sz val="10"/>
        <rFont val="Times New Roman"/>
        <family val="1"/>
      </rPr>
      <t>)</t>
    </r>
  </si>
  <si>
    <r>
      <rPr>
        <sz val="10"/>
        <rFont val="宋体"/>
        <family val="3"/>
        <charset val="134"/>
      </rPr>
      <t>增值率</t>
    </r>
    <r>
      <rPr>
        <sz val="10"/>
        <rFont val="Times New Roman"/>
        <family val="1"/>
      </rPr>
      <t>%</t>
    </r>
  </si>
  <si>
    <r>
      <rPr>
        <sz val="10"/>
        <rFont val="宋体"/>
        <family val="3"/>
        <charset val="134"/>
      </rPr>
      <t>备注</t>
    </r>
  </si>
  <si>
    <r>
      <rPr>
        <sz val="10"/>
        <rFont val="宋体"/>
        <family val="3"/>
        <charset val="134"/>
      </rPr>
      <t>船长</t>
    </r>
  </si>
  <si>
    <r>
      <rPr>
        <sz val="10"/>
        <rFont val="宋体"/>
        <family val="3"/>
        <charset val="134"/>
      </rPr>
      <t>型宽</t>
    </r>
  </si>
  <si>
    <r>
      <rPr>
        <sz val="10"/>
        <rFont val="宋体"/>
        <family val="3"/>
        <charset val="134"/>
      </rPr>
      <t>型深</t>
    </r>
  </si>
  <si>
    <r>
      <rPr>
        <sz val="10"/>
        <rFont val="宋体"/>
        <family val="3"/>
        <charset val="134"/>
      </rPr>
      <t>船体</t>
    </r>
  </si>
  <si>
    <r>
      <rPr>
        <sz val="10"/>
        <rFont val="宋体"/>
        <family val="3"/>
        <charset val="134"/>
      </rPr>
      <t>轮机</t>
    </r>
  </si>
  <si>
    <r>
      <rPr>
        <sz val="10"/>
        <rFont val="宋体"/>
        <family val="3"/>
        <charset val="134"/>
      </rPr>
      <t>舾装</t>
    </r>
  </si>
  <si>
    <r>
      <rPr>
        <sz val="10"/>
        <rFont val="宋体"/>
        <family val="3"/>
        <charset val="134"/>
      </rPr>
      <t>电气</t>
    </r>
  </si>
  <si>
    <r>
      <rPr>
        <sz val="10"/>
        <rFont val="宋体"/>
        <family val="3"/>
        <charset val="134"/>
      </rPr>
      <t>生产厂商、型号、功率、转速</t>
    </r>
  </si>
  <si>
    <r>
      <rPr>
        <sz val="10"/>
        <rFont val="宋体"/>
        <family val="3"/>
        <charset val="134"/>
      </rPr>
      <t>数量</t>
    </r>
  </si>
  <si>
    <r>
      <rPr>
        <sz val="10"/>
        <rFont val="宋体"/>
        <family val="3"/>
        <charset val="134"/>
      </rPr>
      <t>原动机生产厂商、型号、功率、转速</t>
    </r>
  </si>
  <si>
    <r>
      <rPr>
        <sz val="10"/>
        <rFont val="宋体"/>
        <family val="3"/>
        <charset val="134"/>
      </rPr>
      <t>主发电机功率</t>
    </r>
    <r>
      <rPr>
        <sz val="10"/>
        <rFont val="Times New Roman"/>
        <family val="1"/>
      </rPr>
      <t>(KW)</t>
    </r>
  </si>
  <si>
    <r>
      <rPr>
        <sz val="10"/>
        <rFont val="宋体"/>
        <family val="3"/>
        <charset val="134"/>
      </rPr>
      <t>美元</t>
    </r>
    <r>
      <rPr>
        <sz val="10"/>
        <rFont val="Times New Roman"/>
        <family val="1"/>
      </rPr>
      <t>($)</t>
    </r>
  </si>
  <si>
    <r>
      <rPr>
        <sz val="10"/>
        <rFont val="宋体"/>
        <family val="3"/>
        <charset val="134"/>
      </rPr>
      <t>人民币</t>
    </r>
    <r>
      <rPr>
        <sz val="10"/>
        <rFont val="Times New Roman"/>
        <family val="1"/>
      </rPr>
      <t>(</t>
    </r>
    <r>
      <rPr>
        <sz val="10"/>
        <rFont val="宋体"/>
        <family val="3"/>
        <charset val="134"/>
      </rPr>
      <t>￥</t>
    </r>
    <r>
      <rPr>
        <sz val="10"/>
        <rFont val="Times New Roman"/>
        <family val="1"/>
      </rPr>
      <t>)</t>
    </r>
  </si>
  <si>
    <r>
      <rPr>
        <sz val="10"/>
        <rFont val="宋体"/>
        <family val="3"/>
        <charset val="134"/>
      </rPr>
      <t>原值</t>
    </r>
  </si>
  <si>
    <r>
      <rPr>
        <sz val="10"/>
        <rFont val="宋体"/>
        <family val="3"/>
        <charset val="134"/>
      </rPr>
      <t>净值</t>
    </r>
  </si>
  <si>
    <r>
      <rPr>
        <sz val="10"/>
        <rFont val="宋体"/>
        <family val="3"/>
        <charset val="134"/>
      </rPr>
      <t>成新率</t>
    </r>
    <r>
      <rPr>
        <sz val="10"/>
        <rFont val="Times New Roman"/>
        <family val="1"/>
      </rPr>
      <t>%</t>
    </r>
  </si>
  <si>
    <t>AT1</t>
  </si>
  <si>
    <t>AT2</t>
  </si>
  <si>
    <t>AT3</t>
  </si>
  <si>
    <t>AT4</t>
  </si>
  <si>
    <t>AT5</t>
  </si>
  <si>
    <t>AT6</t>
  </si>
  <si>
    <t>AT7</t>
  </si>
  <si>
    <t>AT8</t>
  </si>
  <si>
    <t>AT9</t>
  </si>
  <si>
    <t>AT10</t>
  </si>
  <si>
    <t>AT11</t>
  </si>
  <si>
    <t>AT12</t>
  </si>
  <si>
    <t>AT13</t>
  </si>
  <si>
    <t>AT14</t>
  </si>
  <si>
    <t>AT15</t>
  </si>
  <si>
    <t>AT16</t>
  </si>
  <si>
    <t>AT17</t>
  </si>
  <si>
    <t>船舶合计</t>
  </si>
  <si>
    <t>减：船舶减值准备</t>
  </si>
  <si>
    <t>船舶净额</t>
  </si>
  <si>
    <t>在建工程评估汇总表</t>
  </si>
  <si>
    <t>表4-7</t>
  </si>
  <si>
    <t>4-7-1</t>
  </si>
  <si>
    <t>在建工程—土建工程</t>
  </si>
  <si>
    <t>4-7-2</t>
  </si>
  <si>
    <t>在建工程—设备安装工程</t>
  </si>
  <si>
    <t>4-7-3</t>
  </si>
  <si>
    <t>待摊投资</t>
  </si>
  <si>
    <t>在建工程合计</t>
  </si>
  <si>
    <t>减：在建工程减值准备</t>
  </si>
  <si>
    <t>在建工程净额</t>
  </si>
  <si>
    <t>在建工程—土建工程评估明细表</t>
  </si>
  <si>
    <t>表4-7-1</t>
  </si>
  <si>
    <r>
      <rPr>
        <sz val="10"/>
        <rFont val="Times New Roman"/>
        <family val="1"/>
      </rPr>
      <t>建筑面积</t>
    </r>
    <r>
      <rPr>
        <sz val="10"/>
        <rFont val="Times New Roman"/>
        <family val="1"/>
      </rPr>
      <t>/</t>
    </r>
    <r>
      <rPr>
        <sz val="10"/>
        <rFont val="Times New Roman"/>
        <family val="1"/>
      </rPr>
      <t>容积
（</t>
    </r>
    <r>
      <rPr>
        <sz val="10"/>
        <rFont val="Times New Roman"/>
        <family val="1"/>
      </rPr>
      <t>m2/m3</t>
    </r>
    <r>
      <rPr>
        <sz val="10"/>
        <rFont val="Times New Roman"/>
        <family val="1"/>
      </rPr>
      <t>）</t>
    </r>
  </si>
  <si>
    <t>形象进度</t>
  </si>
  <si>
    <t>付款比例</t>
  </si>
  <si>
    <t>概算金额(元)</t>
  </si>
  <si>
    <r>
      <rPr>
        <sz val="10"/>
        <rFont val="Times New Roman"/>
        <family val="1"/>
      </rPr>
      <t xml:space="preserve">土地出让合同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</si>
  <si>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建筑用地许可证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</si>
  <si>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建筑规划许可证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</si>
  <si>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r>
      <rPr>
        <sz val="10"/>
        <rFont val="Times New Roman"/>
        <family val="1"/>
      </rPr>
      <t xml:space="preserve">建筑开工许可证
</t>
    </r>
    <r>
      <rPr>
        <sz val="10"/>
        <rFont val="Times New Roman"/>
        <family val="1"/>
      </rPr>
      <t>(</t>
    </r>
    <r>
      <rPr>
        <sz val="10"/>
        <rFont val="Times New Roman"/>
        <family val="1"/>
      </rPr>
      <t>有</t>
    </r>
    <r>
      <rPr>
        <sz val="10"/>
        <rFont val="Times New Roman"/>
        <family val="1"/>
      </rPr>
      <t>/</t>
    </r>
    <r>
      <rPr>
        <sz val="10"/>
        <rFont val="Times New Roman"/>
        <family val="1"/>
      </rPr>
      <t>无</t>
    </r>
    <r>
      <rPr>
        <sz val="10"/>
        <rFont val="Times New Roman"/>
        <family val="1"/>
      </rPr>
      <t>)</t>
    </r>
  </si>
  <si>
    <t>AU1</t>
  </si>
  <si>
    <t>AU2</t>
  </si>
  <si>
    <t>AU3</t>
  </si>
  <si>
    <t>AU4</t>
  </si>
  <si>
    <t>AU5</t>
  </si>
  <si>
    <t>AU6</t>
  </si>
  <si>
    <t>AU7</t>
  </si>
  <si>
    <t>AU8</t>
  </si>
  <si>
    <t>AU9</t>
  </si>
  <si>
    <t>AU10</t>
  </si>
  <si>
    <t>AU11</t>
  </si>
  <si>
    <t>AU12</t>
  </si>
  <si>
    <t>AU13</t>
  </si>
  <si>
    <t>AU14</t>
  </si>
  <si>
    <t>AU15</t>
  </si>
  <si>
    <t>AU16</t>
  </si>
  <si>
    <t>AU17</t>
  </si>
  <si>
    <t>在建工程－土建工程合计</t>
  </si>
  <si>
    <t>减：在建土建工程减值准备</t>
  </si>
  <si>
    <t>在建工程－土建工程净额</t>
  </si>
  <si>
    <t>在建工程—设备安装工程评估明细表</t>
  </si>
  <si>
    <t>表4-7-2</t>
  </si>
  <si>
    <t>开工
日期</t>
  </si>
  <si>
    <t>预计完
工日期</t>
  </si>
  <si>
    <t>合同(概算)金额</t>
  </si>
  <si>
    <r>
      <rPr>
        <sz val="10"/>
        <rFont val="Times New Roman"/>
        <family val="1"/>
      </rPr>
      <t xml:space="preserve">付款比例
</t>
    </r>
    <r>
      <rPr>
        <sz val="10"/>
        <rFont val="Times New Roman"/>
        <family val="1"/>
      </rPr>
      <t>(%)</t>
    </r>
  </si>
  <si>
    <t>设备费</t>
  </si>
  <si>
    <t>资金成本</t>
  </si>
  <si>
    <t>安装费及其他</t>
  </si>
  <si>
    <t>AV1</t>
  </si>
  <si>
    <t>AV2</t>
  </si>
  <si>
    <t>AV3</t>
  </si>
  <si>
    <t>AV4</t>
  </si>
  <si>
    <t>AV5</t>
  </si>
  <si>
    <t>AV6</t>
  </si>
  <si>
    <t>AV7</t>
  </si>
  <si>
    <t>AV8</t>
  </si>
  <si>
    <t>AV9</t>
  </si>
  <si>
    <t>AV10</t>
  </si>
  <si>
    <t>AV11</t>
  </si>
  <si>
    <t>AV12</t>
  </si>
  <si>
    <t>AV13</t>
  </si>
  <si>
    <t>AV14</t>
  </si>
  <si>
    <t>AV15</t>
  </si>
  <si>
    <t>AV16</t>
  </si>
  <si>
    <t>AV17</t>
  </si>
  <si>
    <t>在建工程－设备在建工程合计</t>
  </si>
  <si>
    <t>减：在建设备安装工程减值准备</t>
  </si>
  <si>
    <t>在建工程－设备在建工程净额</t>
  </si>
  <si>
    <t>在建工程-待摊基建支出清查评估明细表</t>
  </si>
  <si>
    <t>表4-7-3</t>
  </si>
  <si>
    <t>费用内容</t>
  </si>
  <si>
    <t>AW1</t>
  </si>
  <si>
    <t>AW2</t>
  </si>
  <si>
    <t>AW3</t>
  </si>
  <si>
    <t>AW4</t>
  </si>
  <si>
    <t>AW5</t>
  </si>
  <si>
    <t>AW6</t>
  </si>
  <si>
    <t>AW7</t>
  </si>
  <si>
    <t>AW8</t>
  </si>
  <si>
    <t>AW9</t>
  </si>
  <si>
    <t>AW10</t>
  </si>
  <si>
    <t>AW11</t>
  </si>
  <si>
    <t>AW12</t>
  </si>
  <si>
    <t>AW13</t>
  </si>
  <si>
    <t>AW14</t>
  </si>
  <si>
    <t>AW15</t>
  </si>
  <si>
    <t>AW16</t>
  </si>
  <si>
    <t>AW17</t>
  </si>
  <si>
    <t>AW18</t>
  </si>
  <si>
    <t>AW19</t>
  </si>
  <si>
    <t>AW20</t>
  </si>
  <si>
    <t>AW21</t>
  </si>
  <si>
    <t>AW22</t>
  </si>
  <si>
    <t>AW23</t>
  </si>
  <si>
    <t xml:space="preserve">           合        计</t>
  </si>
  <si>
    <t>工程物资评估明细表</t>
  </si>
  <si>
    <t>表4-8</t>
  </si>
  <si>
    <t>名称</t>
  </si>
  <si>
    <t>工程项目</t>
  </si>
  <si>
    <r>
      <rPr>
        <sz val="10"/>
        <rFont val="Times New Roman"/>
        <family val="1"/>
      </rPr>
      <t>增值率</t>
    </r>
    <r>
      <rPr>
        <sz val="10"/>
        <rFont val="Times New Roman"/>
        <family val="1"/>
      </rPr>
      <t>%</t>
    </r>
  </si>
  <si>
    <t>AX1</t>
  </si>
  <si>
    <t>AX2</t>
  </si>
  <si>
    <t>AX3</t>
  </si>
  <si>
    <t>AX4</t>
  </si>
  <si>
    <t>AX5</t>
  </si>
  <si>
    <t>AX6</t>
  </si>
  <si>
    <t>AX7</t>
  </si>
  <si>
    <t>AX8</t>
  </si>
  <si>
    <t>AX9</t>
  </si>
  <si>
    <t>AX10</t>
  </si>
  <si>
    <t>AX11</t>
  </si>
  <si>
    <t>AX12</t>
  </si>
  <si>
    <t>AX13</t>
  </si>
  <si>
    <t>AX14</t>
  </si>
  <si>
    <t>AX15</t>
  </si>
  <si>
    <t>AX16</t>
  </si>
  <si>
    <t>AX17</t>
  </si>
  <si>
    <t>工程物资合计</t>
  </si>
  <si>
    <t>减：工程物资减值准备</t>
  </si>
  <si>
    <t>工程物资净额</t>
  </si>
  <si>
    <t>固定资产清理评估明细表</t>
  </si>
  <si>
    <t>表4-9</t>
  </si>
  <si>
    <t>待处理资产名称</t>
  </si>
  <si>
    <t>在基准日是否存在实物</t>
  </si>
  <si>
    <t>在基准日至填表日期间是否已处置</t>
  </si>
  <si>
    <t>已确定的处置净收入额</t>
  </si>
  <si>
    <t>AY1</t>
  </si>
  <si>
    <t>AY2</t>
  </si>
  <si>
    <t>AY3</t>
  </si>
  <si>
    <t>AY4</t>
  </si>
  <si>
    <t>AY5</t>
  </si>
  <si>
    <t>AY6</t>
  </si>
  <si>
    <t>AY7</t>
  </si>
  <si>
    <t>AY8</t>
  </si>
  <si>
    <t>AY9</t>
  </si>
  <si>
    <t>AY10</t>
  </si>
  <si>
    <t>AY11</t>
  </si>
  <si>
    <t>AY12</t>
  </si>
  <si>
    <t>AY13</t>
  </si>
  <si>
    <t>AY14</t>
  </si>
  <si>
    <t>AY15</t>
  </si>
  <si>
    <t>AY16</t>
  </si>
  <si>
    <t>AY17</t>
  </si>
  <si>
    <t>AY18</t>
  </si>
  <si>
    <t>AY19</t>
  </si>
  <si>
    <t>AY20</t>
  </si>
  <si>
    <t>生产性生物资产评估明细表</t>
  </si>
  <si>
    <t>表4-10</t>
  </si>
  <si>
    <t>种类</t>
  </si>
  <si>
    <t>群别</t>
  </si>
  <si>
    <t>AZ1</t>
  </si>
  <si>
    <t>AZ2</t>
  </si>
  <si>
    <t>AZ3</t>
  </si>
  <si>
    <t>AZ4</t>
  </si>
  <si>
    <t>AZ5</t>
  </si>
  <si>
    <t>AZ6</t>
  </si>
  <si>
    <t>AZ7</t>
  </si>
  <si>
    <t>AZ8</t>
  </si>
  <si>
    <t>AZ9</t>
  </si>
  <si>
    <t>AZ10</t>
  </si>
  <si>
    <t>AZ11</t>
  </si>
  <si>
    <t>AZ12</t>
  </si>
  <si>
    <t>AZ13</t>
  </si>
  <si>
    <t>AZ14</t>
  </si>
  <si>
    <t>AZ15</t>
  </si>
  <si>
    <t>AZ16</t>
  </si>
  <si>
    <t>AZ17</t>
  </si>
  <si>
    <t>减：生产性生物资产减值准备</t>
  </si>
  <si>
    <t>净            额</t>
  </si>
  <si>
    <t>油气资产评估明细表</t>
  </si>
  <si>
    <t>表4-11</t>
  </si>
  <si>
    <t>类别</t>
  </si>
  <si>
    <t>矿区（或油田）</t>
  </si>
  <si>
    <t>形成日期</t>
  </si>
  <si>
    <t>来源（购入、自行建造）</t>
  </si>
  <si>
    <t>BA1</t>
  </si>
  <si>
    <t>BA2</t>
  </si>
  <si>
    <t>BA3</t>
  </si>
  <si>
    <t>BA4</t>
  </si>
  <si>
    <t>BA5</t>
  </si>
  <si>
    <t>BA6</t>
  </si>
  <si>
    <t>BA7</t>
  </si>
  <si>
    <t>BA8</t>
  </si>
  <si>
    <t>BA9</t>
  </si>
  <si>
    <t>BA10</t>
  </si>
  <si>
    <t>BA11</t>
  </si>
  <si>
    <t>BA12</t>
  </si>
  <si>
    <t>BA13</t>
  </si>
  <si>
    <t>BA14</t>
  </si>
  <si>
    <t>BA15</t>
  </si>
  <si>
    <t>BA16</t>
  </si>
  <si>
    <t>BA17</t>
  </si>
  <si>
    <t>减：油气资产减值准备</t>
  </si>
  <si>
    <t>无形资产评估汇总表</t>
  </si>
  <si>
    <t>表4-12</t>
  </si>
  <si>
    <t>4-12-1</t>
  </si>
  <si>
    <t>无形资产-土地使用权</t>
  </si>
  <si>
    <t>4-12-2</t>
  </si>
  <si>
    <t>无形资产-矿业权</t>
  </si>
  <si>
    <t>4-12-3</t>
  </si>
  <si>
    <t>无形资产-其他无形资产</t>
  </si>
  <si>
    <t>减：无形资产减值准备</t>
  </si>
  <si>
    <t>无形资产—土地使用权评估明细表</t>
  </si>
  <si>
    <t>表4-12-1</t>
  </si>
  <si>
    <t>他项权利</t>
  </si>
  <si>
    <t>BB1</t>
  </si>
  <si>
    <t>BB2</t>
  </si>
  <si>
    <t>BB3</t>
  </si>
  <si>
    <t>BB4</t>
  </si>
  <si>
    <t>BB5</t>
  </si>
  <si>
    <t>BB6</t>
  </si>
  <si>
    <t>BB7</t>
  </si>
  <si>
    <t>BB8</t>
  </si>
  <si>
    <t>BB9</t>
  </si>
  <si>
    <t>BB10</t>
  </si>
  <si>
    <t>BB11</t>
  </si>
  <si>
    <t>BB12</t>
  </si>
  <si>
    <t>BB13</t>
  </si>
  <si>
    <t>BB14</t>
  </si>
  <si>
    <t>BB15</t>
  </si>
  <si>
    <t>BB16</t>
  </si>
  <si>
    <t>BB17</t>
  </si>
  <si>
    <t>BB18</t>
  </si>
  <si>
    <t>BB19</t>
  </si>
  <si>
    <t>BB20</t>
  </si>
  <si>
    <t>BB21</t>
  </si>
  <si>
    <t>BB22</t>
  </si>
  <si>
    <t>BB23</t>
  </si>
  <si>
    <t>无形-土地合计</t>
  </si>
  <si>
    <t>减：无形-土地减值准备</t>
  </si>
  <si>
    <r>
      <rPr>
        <sz val="10"/>
        <rFont val="宋体"/>
        <family val="3"/>
        <charset val="134"/>
      </rPr>
      <t>无形</t>
    </r>
    <r>
      <rPr>
        <sz val="10"/>
        <rFont val="Times New Roman"/>
        <family val="1"/>
      </rPr>
      <t>-</t>
    </r>
    <r>
      <rPr>
        <sz val="10"/>
        <rFont val="宋体"/>
        <family val="3"/>
        <charset val="134"/>
      </rPr>
      <t>土地净额</t>
    </r>
  </si>
  <si>
    <t>无形资产—矿业权评估明细表</t>
  </si>
  <si>
    <t>表4-12-2</t>
  </si>
  <si>
    <r>
      <rPr>
        <sz val="10"/>
        <rFont val="Times New Roman"/>
        <family val="1"/>
      </rPr>
      <t>名称、种类
（探矿权</t>
    </r>
    <r>
      <rPr>
        <sz val="10"/>
        <rFont val="Times New Roman"/>
        <family val="1"/>
      </rPr>
      <t>/</t>
    </r>
    <r>
      <rPr>
        <sz val="10"/>
        <rFont val="Times New Roman"/>
        <family val="1"/>
      </rPr>
      <t>采矿权）</t>
    </r>
  </si>
  <si>
    <t>勘查（采矿）许可证编号</t>
  </si>
  <si>
    <t>取得方式</t>
  </si>
  <si>
    <t>剩余有效年限</t>
  </si>
  <si>
    <t>勘查开发阶段</t>
  </si>
  <si>
    <r>
      <rPr>
        <sz val="10"/>
        <rFont val="宋体"/>
        <family val="3"/>
        <charset val="134"/>
      </rPr>
      <t>核定（批准）
生产规模</t>
    </r>
  </si>
  <si>
    <t>BC1</t>
  </si>
  <si>
    <t>BC2</t>
  </si>
  <si>
    <t>BC3</t>
  </si>
  <si>
    <t>BC4</t>
  </si>
  <si>
    <t>BC5</t>
  </si>
  <si>
    <t>BC6</t>
  </si>
  <si>
    <t>BC7</t>
  </si>
  <si>
    <t>BC8</t>
  </si>
  <si>
    <t>BC9</t>
  </si>
  <si>
    <t>BC10</t>
  </si>
  <si>
    <t>BC11</t>
  </si>
  <si>
    <t>BC12</t>
  </si>
  <si>
    <t>BC13</t>
  </si>
  <si>
    <t>BC14</t>
  </si>
  <si>
    <t>BC15</t>
  </si>
  <si>
    <t>BC16</t>
  </si>
  <si>
    <t>BC17</t>
  </si>
  <si>
    <t>BC18</t>
  </si>
  <si>
    <t>BC19</t>
  </si>
  <si>
    <t>BC20</t>
  </si>
  <si>
    <t>BC21</t>
  </si>
  <si>
    <t>无形-矿业权合计</t>
  </si>
  <si>
    <t>减：无形-矿业权减值准备</t>
  </si>
  <si>
    <r>
      <rPr>
        <sz val="10"/>
        <rFont val="宋体"/>
        <family val="3"/>
        <charset val="134"/>
      </rPr>
      <t>无形</t>
    </r>
    <r>
      <rPr>
        <sz val="10"/>
        <rFont val="Times New Roman"/>
        <family val="1"/>
      </rPr>
      <t>-</t>
    </r>
    <r>
      <rPr>
        <sz val="10"/>
        <rFont val="宋体"/>
        <family val="3"/>
        <charset val="134"/>
      </rPr>
      <t>矿业权净额</t>
    </r>
  </si>
  <si>
    <t>无形资产—其他无形资产评估明细表</t>
  </si>
  <si>
    <t>表4-12-3</t>
  </si>
  <si>
    <r>
      <rPr>
        <sz val="10"/>
        <rFont val="宋体"/>
        <family val="3"/>
        <charset val="134"/>
      </rPr>
      <t>无形资产名称和内容</t>
    </r>
  </si>
  <si>
    <r>
      <rPr>
        <sz val="10"/>
        <rFont val="宋体"/>
        <family val="3"/>
        <charset val="134"/>
      </rPr>
      <t>无形资产类型</t>
    </r>
  </si>
  <si>
    <r>
      <rPr>
        <sz val="10"/>
        <rFont val="宋体"/>
        <family val="3"/>
        <charset val="134"/>
      </rPr>
      <t>权证编号</t>
    </r>
  </si>
  <si>
    <t>法定/预计使用年限</t>
  </si>
  <si>
    <t>BD1</t>
  </si>
  <si>
    <t>BD2</t>
  </si>
  <si>
    <t>BD3</t>
  </si>
  <si>
    <t>BD4</t>
  </si>
  <si>
    <t>BD5</t>
  </si>
  <si>
    <t>BD6</t>
  </si>
  <si>
    <t>BD7</t>
  </si>
  <si>
    <t>BD8</t>
  </si>
  <si>
    <t>BD9</t>
  </si>
  <si>
    <t>BD10</t>
  </si>
  <si>
    <t>BD11</t>
  </si>
  <si>
    <t>BD12</t>
  </si>
  <si>
    <t>BD13</t>
  </si>
  <si>
    <t>BD14</t>
  </si>
  <si>
    <t>BD15</t>
  </si>
  <si>
    <t>BD16</t>
  </si>
  <si>
    <t>BD17</t>
  </si>
  <si>
    <t>BD18</t>
  </si>
  <si>
    <t>无形-其他合计</t>
  </si>
  <si>
    <t>减：无形-其他减值准备</t>
  </si>
  <si>
    <r>
      <rPr>
        <sz val="10"/>
        <rFont val="宋体"/>
        <family val="3"/>
        <charset val="134"/>
      </rPr>
      <t>无形</t>
    </r>
    <r>
      <rPr>
        <sz val="10"/>
        <rFont val="Times New Roman"/>
        <family val="1"/>
      </rPr>
      <t>-</t>
    </r>
    <r>
      <rPr>
        <sz val="10"/>
        <rFont val="宋体"/>
        <family val="3"/>
        <charset val="134"/>
      </rPr>
      <t>其他净额</t>
    </r>
  </si>
  <si>
    <t>开发支出评估明细表</t>
  </si>
  <si>
    <t>表4-13</t>
  </si>
  <si>
    <t>内容或名称</t>
  </si>
  <si>
    <r>
      <rPr>
        <sz val="10"/>
        <rFont val="宋体"/>
        <family val="3"/>
        <charset val="134"/>
      </rPr>
      <t>发生日期
（年月）</t>
    </r>
  </si>
  <si>
    <r>
      <rPr>
        <sz val="10"/>
        <rFont val="宋体"/>
        <family val="3"/>
        <charset val="134"/>
      </rPr>
      <t>预计完成日期
（年月）</t>
    </r>
  </si>
  <si>
    <t>拟形成无形资产类型（专有技术/专利）</t>
  </si>
  <si>
    <t>技术成熟度</t>
  </si>
  <si>
    <t>业内技术水平</t>
  </si>
  <si>
    <t>预算投入金额</t>
  </si>
  <si>
    <t>BE1</t>
  </si>
  <si>
    <t>BE2</t>
  </si>
  <si>
    <t>BE3</t>
  </si>
  <si>
    <t>BE4</t>
  </si>
  <si>
    <t>BE5</t>
  </si>
  <si>
    <t>BE6</t>
  </si>
  <si>
    <t>BE7</t>
  </si>
  <si>
    <t>BE8</t>
  </si>
  <si>
    <t>BE9</t>
  </si>
  <si>
    <t>BE10</t>
  </si>
  <si>
    <t>BE11</t>
  </si>
  <si>
    <t>BE12</t>
  </si>
  <si>
    <t>BE13</t>
  </si>
  <si>
    <t>BE14</t>
  </si>
  <si>
    <t>BE15</t>
  </si>
  <si>
    <t>BE16</t>
  </si>
  <si>
    <t>BE17</t>
  </si>
  <si>
    <t>BE18</t>
  </si>
  <si>
    <t>BE19</t>
  </si>
  <si>
    <t>BE20</t>
  </si>
  <si>
    <t>商誉评估明细表</t>
  </si>
  <si>
    <t>表4-14</t>
  </si>
  <si>
    <t>BF1</t>
  </si>
  <si>
    <t>BF2</t>
  </si>
  <si>
    <t>BF3</t>
  </si>
  <si>
    <t>BF4</t>
  </si>
  <si>
    <t>BF5</t>
  </si>
  <si>
    <t>BF6</t>
  </si>
  <si>
    <t>BF7</t>
  </si>
  <si>
    <t>BF8</t>
  </si>
  <si>
    <t>BF9</t>
  </si>
  <si>
    <t>BF10</t>
  </si>
  <si>
    <t>BF11</t>
  </si>
  <si>
    <t>BF12</t>
  </si>
  <si>
    <t>BF13</t>
  </si>
  <si>
    <t>BF14</t>
  </si>
  <si>
    <t>BF15</t>
  </si>
  <si>
    <t>BF16</t>
  </si>
  <si>
    <t>BF17</t>
  </si>
  <si>
    <t>BF18</t>
  </si>
  <si>
    <t>商誉合计</t>
  </si>
  <si>
    <t>减：商誉减值准备</t>
  </si>
  <si>
    <t>商誉净额</t>
  </si>
  <si>
    <t>长期待摊费用评估明细表</t>
  </si>
  <si>
    <t>表4-15</t>
  </si>
  <si>
    <t>费用名称或内容</t>
  </si>
  <si>
    <t>原始发生额</t>
  </si>
  <si>
    <r>
      <rPr>
        <sz val="10"/>
        <rFont val="宋体"/>
        <family val="3"/>
        <charset val="134"/>
      </rPr>
      <t>预计摊销月数</t>
    </r>
  </si>
  <si>
    <r>
      <rPr>
        <sz val="10"/>
        <rFont val="宋体"/>
        <family val="3"/>
        <charset val="134"/>
      </rPr>
      <t>尚存受益月数</t>
    </r>
  </si>
  <si>
    <t>BG1</t>
  </si>
  <si>
    <t>BG2</t>
  </si>
  <si>
    <t>BG3</t>
  </si>
  <si>
    <t>BG4</t>
  </si>
  <si>
    <t>BG5</t>
  </si>
  <si>
    <t>BG6</t>
  </si>
  <si>
    <t>BG7</t>
  </si>
  <si>
    <t>BG8</t>
  </si>
  <si>
    <t>BG9</t>
  </si>
  <si>
    <t>BG10</t>
  </si>
  <si>
    <t>BG11</t>
  </si>
  <si>
    <t>BG12</t>
  </si>
  <si>
    <t>BG13</t>
  </si>
  <si>
    <t>BG14</t>
  </si>
  <si>
    <t>BG15</t>
  </si>
  <si>
    <t>BG16</t>
  </si>
  <si>
    <t>BG17</t>
  </si>
  <si>
    <t>BG18</t>
  </si>
  <si>
    <t>BG19</t>
  </si>
  <si>
    <t>BG20</t>
  </si>
  <si>
    <t>合                    计</t>
  </si>
  <si>
    <t>递延所得税资产评估明细表</t>
  </si>
  <si>
    <t>表4-16</t>
  </si>
  <si>
    <t>BH1</t>
  </si>
  <si>
    <t>BH2</t>
  </si>
  <si>
    <t>BH3</t>
  </si>
  <si>
    <t>BH4</t>
  </si>
  <si>
    <t>BH5</t>
  </si>
  <si>
    <t>BH6</t>
  </si>
  <si>
    <t>BH7</t>
  </si>
  <si>
    <t>BH8</t>
  </si>
  <si>
    <t>BH9</t>
  </si>
  <si>
    <t>BH10</t>
  </si>
  <si>
    <t>BH11</t>
  </si>
  <si>
    <t>BH12</t>
  </si>
  <si>
    <t>BH13</t>
  </si>
  <si>
    <t>BH14</t>
  </si>
  <si>
    <t>BH15</t>
  </si>
  <si>
    <t>BH16</t>
  </si>
  <si>
    <t>BH17</t>
  </si>
  <si>
    <t>BH18</t>
  </si>
  <si>
    <t>BH19</t>
  </si>
  <si>
    <t>BH20</t>
  </si>
  <si>
    <t>其他非流动资产评估明细表</t>
  </si>
  <si>
    <t>表4-17</t>
  </si>
  <si>
    <t>BI1</t>
  </si>
  <si>
    <t>BI2</t>
  </si>
  <si>
    <t>BI3</t>
  </si>
  <si>
    <t>BI4</t>
  </si>
  <si>
    <t>BI5</t>
  </si>
  <si>
    <t>BI6</t>
  </si>
  <si>
    <t>BI7</t>
  </si>
  <si>
    <t>BI8</t>
  </si>
  <si>
    <t>BI9</t>
  </si>
  <si>
    <t>BI10</t>
  </si>
  <si>
    <t>BI11</t>
  </si>
  <si>
    <t>BI12</t>
  </si>
  <si>
    <t>BI13</t>
  </si>
  <si>
    <t>BI14</t>
  </si>
  <si>
    <t>BI15</t>
  </si>
  <si>
    <t>BI16</t>
  </si>
  <si>
    <t>BI17</t>
  </si>
  <si>
    <t>BI18</t>
  </si>
  <si>
    <t>BI19</t>
  </si>
  <si>
    <t>BI20</t>
  </si>
  <si>
    <t>流动负债评估汇总表</t>
  </si>
  <si>
    <t>表5</t>
  </si>
  <si>
    <t>5-1</t>
  </si>
  <si>
    <t>5-2</t>
  </si>
  <si>
    <t>5-3</t>
  </si>
  <si>
    <t>5-4</t>
  </si>
  <si>
    <t>5-5</t>
  </si>
  <si>
    <t>5-6</t>
  </si>
  <si>
    <t>5-7</t>
  </si>
  <si>
    <t>5-8</t>
  </si>
  <si>
    <t>5-9</t>
  </si>
  <si>
    <t>5-10</t>
  </si>
  <si>
    <t>5-11</t>
  </si>
  <si>
    <t>5-12</t>
  </si>
  <si>
    <t>短期借款评估明细表</t>
  </si>
  <si>
    <t xml:space="preserve"> 表5-1</t>
  </si>
  <si>
    <t>放款银行（或机构）名称</t>
  </si>
  <si>
    <t>借款方式</t>
  </si>
  <si>
    <t>月利率%</t>
  </si>
  <si>
    <t>外币金额</t>
  </si>
  <si>
    <t>外币基准日汇率</t>
  </si>
  <si>
    <t>BJ1</t>
  </si>
  <si>
    <t>BJ2</t>
  </si>
  <si>
    <t>BJ3</t>
  </si>
  <si>
    <t>BJ4</t>
  </si>
  <si>
    <t>BJ5</t>
  </si>
  <si>
    <t>BJ6</t>
  </si>
  <si>
    <t>BJ7</t>
  </si>
  <si>
    <t>BJ8</t>
  </si>
  <si>
    <t>BJ9</t>
  </si>
  <si>
    <t>BJ10</t>
  </si>
  <si>
    <t>BJ11</t>
  </si>
  <si>
    <t>BJ12</t>
  </si>
  <si>
    <t>BJ13</t>
  </si>
  <si>
    <t>BJ14</t>
  </si>
  <si>
    <t>BJ15</t>
  </si>
  <si>
    <t>BJ16</t>
  </si>
  <si>
    <t>BJ17</t>
  </si>
  <si>
    <t>BJ18</t>
  </si>
  <si>
    <t>BJ19</t>
  </si>
  <si>
    <t>BJ20</t>
  </si>
  <si>
    <t>交易性金融负债评估明细表</t>
  </si>
  <si>
    <t>表5-2</t>
  </si>
  <si>
    <t>BK1</t>
  </si>
  <si>
    <t>BK2</t>
  </si>
  <si>
    <t>BK3</t>
  </si>
  <si>
    <t>BK4</t>
  </si>
  <si>
    <t>BK5</t>
  </si>
  <si>
    <t>BK6</t>
  </si>
  <si>
    <t>BK7</t>
  </si>
  <si>
    <t>BK8</t>
  </si>
  <si>
    <t>BK9</t>
  </si>
  <si>
    <t>BK10</t>
  </si>
  <si>
    <t>BK11</t>
  </si>
  <si>
    <t>BK12</t>
  </si>
  <si>
    <t>BK13</t>
  </si>
  <si>
    <t>BK14</t>
  </si>
  <si>
    <t>BK15</t>
  </si>
  <si>
    <t>BK16</t>
  </si>
  <si>
    <t>BK17</t>
  </si>
  <si>
    <t>BK18</t>
  </si>
  <si>
    <t>BK19</t>
  </si>
  <si>
    <t>BK20</t>
  </si>
  <si>
    <t>应付票据评估明细表</t>
  </si>
  <si>
    <t>表5-3</t>
  </si>
  <si>
    <t>BL1</t>
  </si>
  <si>
    <t>BL2</t>
  </si>
  <si>
    <t>BL3</t>
  </si>
  <si>
    <t>BL4</t>
  </si>
  <si>
    <t>BL5</t>
  </si>
  <si>
    <t>BL6</t>
  </si>
  <si>
    <t>BL7</t>
  </si>
  <si>
    <t>BL8</t>
  </si>
  <si>
    <t>BL9</t>
  </si>
  <si>
    <t>BL10</t>
  </si>
  <si>
    <t>BL11</t>
  </si>
  <si>
    <t>BL12</t>
  </si>
  <si>
    <t>BL13</t>
  </si>
  <si>
    <t>BL14</t>
  </si>
  <si>
    <t>BL15</t>
  </si>
  <si>
    <t>BL16</t>
  </si>
  <si>
    <t>BL17</t>
  </si>
  <si>
    <t>BL18</t>
  </si>
  <si>
    <t>BL19</t>
  </si>
  <si>
    <t>BL20</t>
  </si>
  <si>
    <t>应付账款评估明细表</t>
  </si>
  <si>
    <t>表5-4</t>
  </si>
  <si>
    <t>BM1</t>
  </si>
  <si>
    <t>BM2</t>
  </si>
  <si>
    <t>BM3</t>
  </si>
  <si>
    <t>BM4</t>
  </si>
  <si>
    <t>BM5</t>
  </si>
  <si>
    <t>BM6</t>
  </si>
  <si>
    <t>BM7</t>
  </si>
  <si>
    <t>BM8</t>
  </si>
  <si>
    <t>BM9</t>
  </si>
  <si>
    <t>BM10</t>
  </si>
  <si>
    <t>BM11</t>
  </si>
  <si>
    <t>BM12</t>
  </si>
  <si>
    <t>BM13</t>
  </si>
  <si>
    <t>BM14</t>
  </si>
  <si>
    <t>BM15</t>
  </si>
  <si>
    <t>BM16</t>
  </si>
  <si>
    <t>BM17</t>
  </si>
  <si>
    <t>BM18</t>
  </si>
  <si>
    <t>BM19</t>
  </si>
  <si>
    <t>BM20</t>
  </si>
  <si>
    <t>预收款项评估明细表</t>
  </si>
  <si>
    <r>
      <rPr>
        <sz val="10"/>
        <rFont val="Times New Roman"/>
        <family val="1"/>
      </rPr>
      <t>表</t>
    </r>
    <r>
      <rPr>
        <sz val="10"/>
        <rFont val="Times New Roman"/>
        <family val="1"/>
      </rPr>
      <t>5-13</t>
    </r>
  </si>
  <si>
    <t>BN1</t>
  </si>
  <si>
    <t>BN2</t>
  </si>
  <si>
    <t>BN3</t>
  </si>
  <si>
    <t>BN4</t>
  </si>
  <si>
    <t>BN5</t>
  </si>
  <si>
    <t>BN6</t>
  </si>
  <si>
    <t>BN7</t>
  </si>
  <si>
    <t>BN8</t>
  </si>
  <si>
    <t>BN9</t>
  </si>
  <si>
    <t>BN10</t>
  </si>
  <si>
    <t>BN11</t>
  </si>
  <si>
    <t>BN12</t>
  </si>
  <si>
    <t>BN13</t>
  </si>
  <si>
    <t>BN14</t>
  </si>
  <si>
    <t>BN15</t>
  </si>
  <si>
    <t>BN16</t>
  </si>
  <si>
    <t>BN17</t>
  </si>
  <si>
    <t>BN18</t>
  </si>
  <si>
    <t>BN19</t>
  </si>
  <si>
    <t>BN20</t>
  </si>
  <si>
    <t>应付职工薪酬评估明细表</t>
  </si>
  <si>
    <t>表5-6</t>
  </si>
  <si>
    <t>应交税费评估明细表</t>
  </si>
  <si>
    <t>表5-7</t>
  </si>
  <si>
    <t>征税机关</t>
  </si>
  <si>
    <t>税费种类</t>
  </si>
  <si>
    <t>BP1</t>
  </si>
  <si>
    <t>BP2</t>
  </si>
  <si>
    <t>BP3</t>
  </si>
  <si>
    <t>BP4</t>
  </si>
  <si>
    <t>BP5</t>
  </si>
  <si>
    <t>BP6</t>
  </si>
  <si>
    <t>BP7</t>
  </si>
  <si>
    <t>BP8</t>
  </si>
  <si>
    <t>BP9</t>
  </si>
  <si>
    <t>BP10</t>
  </si>
  <si>
    <t>BP11</t>
  </si>
  <si>
    <t>BP12</t>
  </si>
  <si>
    <t>BP13</t>
  </si>
  <si>
    <t>BP14</t>
  </si>
  <si>
    <t>BP15</t>
  </si>
  <si>
    <t>BP16</t>
  </si>
  <si>
    <t>BP17</t>
  </si>
  <si>
    <t>BP18</t>
  </si>
  <si>
    <t>BP19</t>
  </si>
  <si>
    <t>BP20</t>
  </si>
  <si>
    <t>应付利息评估明细表</t>
  </si>
  <si>
    <t>表5-8</t>
  </si>
  <si>
    <t>BO1</t>
  </si>
  <si>
    <t>BO2</t>
  </si>
  <si>
    <t>BO3</t>
  </si>
  <si>
    <t>BO4</t>
  </si>
  <si>
    <t>BO5</t>
  </si>
  <si>
    <t>BO6</t>
  </si>
  <si>
    <t>BO7</t>
  </si>
  <si>
    <t>BO8</t>
  </si>
  <si>
    <t>BO9</t>
  </si>
  <si>
    <t>BO10</t>
  </si>
  <si>
    <t>BO11</t>
  </si>
  <si>
    <t>BO12</t>
  </si>
  <si>
    <t>BO13</t>
  </si>
  <si>
    <t>BO14</t>
  </si>
  <si>
    <t>BO15</t>
  </si>
  <si>
    <t>BO16</t>
  </si>
  <si>
    <t>BO17</t>
  </si>
  <si>
    <t>BO18</t>
  </si>
  <si>
    <t>BO19</t>
  </si>
  <si>
    <t>BO20</t>
  </si>
  <si>
    <t>应付股利（应付利润）评估明细表</t>
  </si>
  <si>
    <t>表5-9</t>
  </si>
  <si>
    <t>投资单位名称（股东）</t>
  </si>
  <si>
    <t>利润所属期间</t>
  </si>
  <si>
    <t>BQ1</t>
  </si>
  <si>
    <t>BQ2</t>
  </si>
  <si>
    <t>BQ3</t>
  </si>
  <si>
    <t>BQ4</t>
  </si>
  <si>
    <t>BQ5</t>
  </si>
  <si>
    <t>BQ6</t>
  </si>
  <si>
    <t>BQ7</t>
  </si>
  <si>
    <t>BQ8</t>
  </si>
  <si>
    <t>BQ9</t>
  </si>
  <si>
    <t>BQ10</t>
  </si>
  <si>
    <t>BQ11</t>
  </si>
  <si>
    <t>BQ12</t>
  </si>
  <si>
    <t>BQ13</t>
  </si>
  <si>
    <t>BQ14</t>
  </si>
  <si>
    <t>BQ15</t>
  </si>
  <si>
    <t>BQ16</t>
  </si>
  <si>
    <t>BQ17</t>
  </si>
  <si>
    <t>BQ18</t>
  </si>
  <si>
    <t>BQ19</t>
  </si>
  <si>
    <t>BQ20</t>
  </si>
  <si>
    <t>其他应付款评估明细表</t>
  </si>
  <si>
    <t>表5-10</t>
  </si>
  <si>
    <t>BS1</t>
  </si>
  <si>
    <t>BS2</t>
  </si>
  <si>
    <t>BS3</t>
  </si>
  <si>
    <t>BS4</t>
  </si>
  <si>
    <t>BS5</t>
  </si>
  <si>
    <t>BS6</t>
  </si>
  <si>
    <t>BS7</t>
  </si>
  <si>
    <t>BS8</t>
  </si>
  <si>
    <t>BS9</t>
  </si>
  <si>
    <t>BS10</t>
  </si>
  <si>
    <t>BS11</t>
  </si>
  <si>
    <t>BS12</t>
  </si>
  <si>
    <t>BS13</t>
  </si>
  <si>
    <t>BS14</t>
  </si>
  <si>
    <t>BS15</t>
  </si>
  <si>
    <t>BS16</t>
  </si>
  <si>
    <t>BS17</t>
  </si>
  <si>
    <t>BS18</t>
  </si>
  <si>
    <t>BS19</t>
  </si>
  <si>
    <t>BS20</t>
  </si>
  <si>
    <t>一年内到期的非流动负债评估明细表</t>
  </si>
  <si>
    <t>表5-11</t>
  </si>
  <si>
    <t>结算项目</t>
  </si>
  <si>
    <t>票面月利率%</t>
  </si>
  <si>
    <t>BR1</t>
  </si>
  <si>
    <t>BR2</t>
  </si>
  <si>
    <t>BR3</t>
  </si>
  <si>
    <t>BR4</t>
  </si>
  <si>
    <t>BR5</t>
  </si>
  <si>
    <t>BR6</t>
  </si>
  <si>
    <t>BR7</t>
  </si>
  <si>
    <t>BR8</t>
  </si>
  <si>
    <t>BR9</t>
  </si>
  <si>
    <t>BR10</t>
  </si>
  <si>
    <t>BR11</t>
  </si>
  <si>
    <t>BR12</t>
  </si>
  <si>
    <t>BR13</t>
  </si>
  <si>
    <t>BR14</t>
  </si>
  <si>
    <t>BR15</t>
  </si>
  <si>
    <t>BR16</t>
  </si>
  <si>
    <t>BR17</t>
  </si>
  <si>
    <t>BR18</t>
  </si>
  <si>
    <t>BR19</t>
  </si>
  <si>
    <t>BR20</t>
  </si>
  <si>
    <t>其他流动负债评估明细表</t>
  </si>
  <si>
    <t>表5-12</t>
  </si>
  <si>
    <t>BT1</t>
  </si>
  <si>
    <t>BT2</t>
  </si>
  <si>
    <t>BT3</t>
  </si>
  <si>
    <t>BT4</t>
  </si>
  <si>
    <t>BT5</t>
  </si>
  <si>
    <t>BT6</t>
  </si>
  <si>
    <t>BT7</t>
  </si>
  <si>
    <t>BT8</t>
  </si>
  <si>
    <t>BT9</t>
  </si>
  <si>
    <t>BT10</t>
  </si>
  <si>
    <t>BT11</t>
  </si>
  <si>
    <t>BT12</t>
  </si>
  <si>
    <t>BT13</t>
  </si>
  <si>
    <t>BT14</t>
  </si>
  <si>
    <t>BT15</t>
  </si>
  <si>
    <t>BT16</t>
  </si>
  <si>
    <t>BT17</t>
  </si>
  <si>
    <t>BT18</t>
  </si>
  <si>
    <t>BT19</t>
  </si>
  <si>
    <t>BT20</t>
  </si>
  <si>
    <t>合同负债评估明细表</t>
  </si>
  <si>
    <t>BU1</t>
  </si>
  <si>
    <t>BU2</t>
  </si>
  <si>
    <t>BU3</t>
  </si>
  <si>
    <t>BU4</t>
  </si>
  <si>
    <t>BU5</t>
  </si>
  <si>
    <t>BU6</t>
  </si>
  <si>
    <t>BU7</t>
  </si>
  <si>
    <t>BU8</t>
  </si>
  <si>
    <t>BU9</t>
  </si>
  <si>
    <t>BU10</t>
  </si>
  <si>
    <t>BU11</t>
  </si>
  <si>
    <t>BU12</t>
  </si>
  <si>
    <t>BU13</t>
  </si>
  <si>
    <t>BU14</t>
  </si>
  <si>
    <t>BU15</t>
  </si>
  <si>
    <t>BU16</t>
  </si>
  <si>
    <t>BU17</t>
  </si>
  <si>
    <t>BU18</t>
  </si>
  <si>
    <t>BU19</t>
  </si>
  <si>
    <t>BU20</t>
  </si>
  <si>
    <t>非流动负债评估汇总表</t>
  </si>
  <si>
    <t>表6</t>
  </si>
  <si>
    <t>6-1</t>
  </si>
  <si>
    <t>6-2</t>
  </si>
  <si>
    <t>6-3</t>
  </si>
  <si>
    <t>6-4</t>
  </si>
  <si>
    <t>6-5</t>
  </si>
  <si>
    <t>6-6</t>
  </si>
  <si>
    <t>6-7</t>
  </si>
  <si>
    <t>长期借款评估明细表</t>
  </si>
  <si>
    <t>表6-1</t>
  </si>
  <si>
    <t>BV1</t>
  </si>
  <si>
    <t>BV2</t>
  </si>
  <si>
    <t>BV3</t>
  </si>
  <si>
    <t>BV4</t>
  </si>
  <si>
    <t>BV5</t>
  </si>
  <si>
    <t>BV6</t>
  </si>
  <si>
    <t>BV7</t>
  </si>
  <si>
    <t>BV8</t>
  </si>
  <si>
    <t>BV9</t>
  </si>
  <si>
    <t>BV10</t>
  </si>
  <si>
    <t>BV11</t>
  </si>
  <si>
    <t>BV12</t>
  </si>
  <si>
    <t>BV13</t>
  </si>
  <si>
    <t>BV14</t>
  </si>
  <si>
    <t>BV15</t>
  </si>
  <si>
    <t>BV16</t>
  </si>
  <si>
    <t>BV17</t>
  </si>
  <si>
    <t>BV18</t>
  </si>
  <si>
    <t>BV19</t>
  </si>
  <si>
    <t>BV20</t>
  </si>
  <si>
    <t>应付债券评估明细表</t>
  </si>
  <si>
    <t>表6-2</t>
  </si>
  <si>
    <t>债券发行单位</t>
  </si>
  <si>
    <t xml:space="preserve"> 备 注</t>
  </si>
  <si>
    <t>BW1</t>
  </si>
  <si>
    <t>BW2</t>
  </si>
  <si>
    <t>BW3</t>
  </si>
  <si>
    <t>BW4</t>
  </si>
  <si>
    <t>BW5</t>
  </si>
  <si>
    <t>BW6</t>
  </si>
  <si>
    <t>BW7</t>
  </si>
  <si>
    <t>BW8</t>
  </si>
  <si>
    <t>BW9</t>
  </si>
  <si>
    <t>BW10</t>
  </si>
  <si>
    <t>BW11</t>
  </si>
  <si>
    <t>BW12</t>
  </si>
  <si>
    <t>BW13</t>
  </si>
  <si>
    <t>BW14</t>
  </si>
  <si>
    <t>BW15</t>
  </si>
  <si>
    <t>BW16</t>
  </si>
  <si>
    <t>BW17</t>
  </si>
  <si>
    <t>BW18</t>
  </si>
  <si>
    <t>BW19</t>
  </si>
  <si>
    <t>BW20</t>
  </si>
  <si>
    <t>长期应付款评估明细表</t>
  </si>
  <si>
    <t>表6-3</t>
  </si>
  <si>
    <t>BX1</t>
  </si>
  <si>
    <t>BX2</t>
  </si>
  <si>
    <t>BX3</t>
  </si>
  <si>
    <t>BX4</t>
  </si>
  <si>
    <t>BX5</t>
  </si>
  <si>
    <t>BX6</t>
  </si>
  <si>
    <t>BX7</t>
  </si>
  <si>
    <t>BX8</t>
  </si>
  <si>
    <t>BX9</t>
  </si>
  <si>
    <t>BX10</t>
  </si>
  <si>
    <t>BX11</t>
  </si>
  <si>
    <t>BX12</t>
  </si>
  <si>
    <t>BX13</t>
  </si>
  <si>
    <t>BX14</t>
  </si>
  <si>
    <t>BX15</t>
  </si>
  <si>
    <t>BX16</t>
  </si>
  <si>
    <t>BX17</t>
  </si>
  <si>
    <t>BX18</t>
  </si>
  <si>
    <t>BX19</t>
  </si>
  <si>
    <t>BX20</t>
  </si>
  <si>
    <t>专项应付款评估明细表</t>
  </si>
  <si>
    <t>表6-4</t>
  </si>
  <si>
    <t xml:space="preserve">     金额单位：人民币元</t>
  </si>
  <si>
    <t>户名（或结算对象）</t>
  </si>
  <si>
    <t>款项内容</t>
  </si>
  <si>
    <t>对应批文文号</t>
  </si>
  <si>
    <t>BY1</t>
  </si>
  <si>
    <t>BY2</t>
  </si>
  <si>
    <t>BY3</t>
  </si>
  <si>
    <t>BY4</t>
  </si>
  <si>
    <t>BY5</t>
  </si>
  <si>
    <t>BY6</t>
  </si>
  <si>
    <t>BY7</t>
  </si>
  <si>
    <t>BY8</t>
  </si>
  <si>
    <t>BY9</t>
  </si>
  <si>
    <t>BY10</t>
  </si>
  <si>
    <t>BY11</t>
  </si>
  <si>
    <t>BY12</t>
  </si>
  <si>
    <t>BY13</t>
  </si>
  <si>
    <t>BY14</t>
  </si>
  <si>
    <t>BY15</t>
  </si>
  <si>
    <t>BY16</t>
  </si>
  <si>
    <t>BY17</t>
  </si>
  <si>
    <t>BY18</t>
  </si>
  <si>
    <t>BY19</t>
  </si>
  <si>
    <t>BY20</t>
  </si>
  <si>
    <t>预计负债评估明细表</t>
  </si>
  <si>
    <t>表6-5</t>
  </si>
  <si>
    <t>核算内容</t>
  </si>
  <si>
    <t>BZ1</t>
  </si>
  <si>
    <t>BZ2</t>
  </si>
  <si>
    <t>BZ3</t>
  </si>
  <si>
    <t>BZ4</t>
  </si>
  <si>
    <t>BZ5</t>
  </si>
  <si>
    <t>BZ6</t>
  </si>
  <si>
    <t>BZ7</t>
  </si>
  <si>
    <t>BZ8</t>
  </si>
  <si>
    <t>BZ9</t>
  </si>
  <si>
    <t>BZ10</t>
  </si>
  <si>
    <t>BZ11</t>
  </si>
  <si>
    <t>BZ12</t>
  </si>
  <si>
    <t>BZ13</t>
  </si>
  <si>
    <t>BZ14</t>
  </si>
  <si>
    <t>BZ15</t>
  </si>
  <si>
    <t>BZ16</t>
  </si>
  <si>
    <t>BZ17</t>
  </si>
  <si>
    <t>BZ18</t>
  </si>
  <si>
    <t>BZ19</t>
  </si>
  <si>
    <t>BZ20</t>
  </si>
  <si>
    <t>递延所得税负债评估明细表</t>
  </si>
  <si>
    <t>表6-6</t>
  </si>
  <si>
    <t>内容</t>
  </si>
  <si>
    <t>CA1</t>
  </si>
  <si>
    <t>CA2</t>
  </si>
  <si>
    <t>CA3</t>
  </si>
  <si>
    <t>CA4</t>
  </si>
  <si>
    <t>CA5</t>
  </si>
  <si>
    <t>CA6</t>
  </si>
  <si>
    <t>CA7</t>
  </si>
  <si>
    <t>CA8</t>
  </si>
  <si>
    <t>CA9</t>
  </si>
  <si>
    <t>CA10</t>
  </si>
  <si>
    <t>CA11</t>
  </si>
  <si>
    <t>CA12</t>
  </si>
  <si>
    <t>CA13</t>
  </si>
  <si>
    <t>CA14</t>
  </si>
  <si>
    <t>CA15</t>
  </si>
  <si>
    <t>CA16</t>
  </si>
  <si>
    <t>CA17</t>
  </si>
  <si>
    <t>CA18</t>
  </si>
  <si>
    <t>CA19</t>
  </si>
  <si>
    <t>CA20</t>
  </si>
  <si>
    <t>其他非流动负债评估明细表</t>
  </si>
  <si>
    <t xml:space="preserve">                               表6-7</t>
  </si>
  <si>
    <t>CB1</t>
  </si>
  <si>
    <t>CB2</t>
  </si>
  <si>
    <t>CB3</t>
  </si>
  <si>
    <t>CB4</t>
  </si>
  <si>
    <t>CB5</t>
  </si>
  <si>
    <t>CB6</t>
  </si>
  <si>
    <t>CB7</t>
  </si>
  <si>
    <t>CB8</t>
  </si>
  <si>
    <t>CB9</t>
  </si>
  <si>
    <t>CB10</t>
  </si>
  <si>
    <t>CB11</t>
  </si>
  <si>
    <t>CB12</t>
  </si>
  <si>
    <t>CB13</t>
  </si>
  <si>
    <t>CB14</t>
  </si>
  <si>
    <t>CB15</t>
  </si>
  <si>
    <t>CB16</t>
  </si>
  <si>
    <t>CB17</t>
  </si>
  <si>
    <t>CB18</t>
  </si>
  <si>
    <t>CB19</t>
  </si>
  <si>
    <t>CB20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</si>
</sst>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4">
    <numFmt numFmtId="41" formatCode="_ * #,##0_ ;_ * \-#,##0_ ;_ * &quot;-&quot;_ ;_ @_ "/>
    <numFmt numFmtId="43" formatCode="_ * #,##0.00_ ;_ * \-#,##0.00_ ;_ * &quot;-&quot;??_ ;_ @_ "/>
    <numFmt numFmtId="176" formatCode="&quot;Ç&quot;\ &quot;´&quot;&quot;´&quot;&quot;´&quot;&quot;´&quot;\ &quot;»&quot;&quot;»&quot;&quot;»&quot;&quot;»&quot;"/>
    <numFmt numFmtId="177" formatCode="#,##0.0\ ;\(#,##0.0\)"/>
    <numFmt numFmtId="178" formatCode="&quot;$&quot;#,##0.00_);\(&quot;$&quot;#,##0.00\)"/>
    <numFmt numFmtId="179" formatCode="0.0%"/>
    <numFmt numFmtId="180" formatCode="&quot;ð&quot;\%"/>
    <numFmt numFmtId="181" formatCode="#,##0.0_);\(#,##0.0\)"/>
    <numFmt numFmtId="182" formatCode="#,##0.000_);\(#,##0.000\)"/>
    <numFmt numFmtId="183" formatCode="&quot;\&quot;#,##0.00;[Red]&quot;\&quot;\-#,##0.00"/>
    <numFmt numFmtId="184" formatCode="0.0_)\%;\(0.0\)\%;0.0_)\%;@_)_%"/>
    <numFmt numFmtId="185" formatCode="#,##0.0_)_%;\(#,##0.0\)_%;0.0_)_%;@_)_%"/>
    <numFmt numFmtId="186" formatCode="&quot;$&quot;_(#,##0.00_);&quot;$&quot;\(#,##0.00\)"/>
    <numFmt numFmtId="187" formatCode="&quot;£&quot;_(#,##0.00_);&quot;£&quot;\(#,##0.00\)"/>
    <numFmt numFmtId="188" formatCode="&quot;€&quot;_(#,##0.00_);&quot;€&quot;\(#,##0.00\);&quot;€&quot;_(0.00_);@_)"/>
    <numFmt numFmtId="189" formatCode="\&amp;\,\&amp;\&amp;&quot;ð&quot;.&quot;ð&quot;&quot;ð&quot;_);\(\&amp;\,\&amp;\&amp;&quot;ð&quot;.&quot;ð&quot;&quot;ð&quot;\)"/>
    <numFmt numFmtId="190" formatCode="#,##0.0_)\x;\(#,##0.0\)\x"/>
    <numFmt numFmtId="191" formatCode="#,##0.0_)_x;\(#,##0.0\)_x"/>
    <numFmt numFmtId="192" formatCode="0.0_)\%;\(0.0\)\%"/>
    <numFmt numFmtId="193" formatCode="#,##0.0_)_%;\(#,##0.0\)_%"/>
    <numFmt numFmtId="194" formatCode="_-#,##0_-;\(#,##0\);_-\ \ &quot;-&quot;_-;_-@_-"/>
    <numFmt numFmtId="195" formatCode="_-#,##0.00_-;\(#,##0.00\);_-\ \ &quot;-&quot;_-;_-@_-"/>
    <numFmt numFmtId="196" formatCode="mmm/dd/yyyy;_-\ &quot;N/A&quot;_-;_-\ &quot;-&quot;_-"/>
    <numFmt numFmtId="197" formatCode="mmm/yyyy;_-\ &quot;N/A&quot;_-;_-\ &quot;-&quot;_-"/>
    <numFmt numFmtId="198" formatCode="_-#,##0%_-;\(#,##0%\);_-\ &quot;-&quot;_-"/>
    <numFmt numFmtId="199" formatCode="_-#,###,_-;\(#,###,\);_-\ \ &quot;-&quot;_-;_-@_-"/>
    <numFmt numFmtId="200" formatCode="_-#,###.00,_-;\(#,###.00,\);_-\ \ &quot;-&quot;_-;_-@_-"/>
    <numFmt numFmtId="201" formatCode="_-#0&quot;.&quot;0,_-;\(#0&quot;.&quot;0,\);_-\ \ &quot;-&quot;_-;_-@_-"/>
    <numFmt numFmtId="202" formatCode="_-#0&quot;.&quot;0000_-;\(#0&quot;.&quot;0000\);_-\ \ &quot;-&quot;_-;_-@_-"/>
    <numFmt numFmtId="203" formatCode="&quot;$&quot;#,##0.00;[Red]&quot;$&quot;#,##0.00"/>
    <numFmt numFmtId="204" formatCode="_(* #,##0.000000_);_(* \(#,##0.000000\);_(* &quot;-&quot;??_);_(@_)"/>
    <numFmt numFmtId="205" formatCode="0%;\(0%\)"/>
    <numFmt numFmtId="206" formatCode="&quot;cash&quot;;\(#,##0.0\)"/>
    <numFmt numFmtId="207" formatCode="#.\ \ "/>
    <numFmt numFmtId="208" formatCode="##.\ \ "/>
    <numFmt numFmtId="209" formatCode="&quot;$&quot;#,##0_);\(&quot;$&quot;#,##0\)"/>
    <numFmt numFmtId="210" formatCode="_(* #,##0.0000000_);_(* \(#,##0.0000000\);_(* &quot;-&quot;??_);_(@_)"/>
    <numFmt numFmtId="211" formatCode="0.000%"/>
    <numFmt numFmtId="212" formatCode="_-* #,##0_-;\-* #,##0_-;_-* &quot;-&quot;??_-;_-@_-"/>
    <numFmt numFmtId="213" formatCode="#,##0;\-#,##0;&quot;-&quot;"/>
    <numFmt numFmtId="214" formatCode="_(* #,##0.0000_);_(* \(#,##0.0000\);_(* &quot;-&quot;??_);_(@_)"/>
    <numFmt numFmtId="215" formatCode="mmmm\ d\,\ yyyy"/>
    <numFmt numFmtId="216" formatCode="#,##0\ &quot;FB&quot;;\-#,##0\ &quot;FB&quot;"/>
    <numFmt numFmtId="217" formatCode="_(&quot;$&quot;* #,##0.00_);_(&quot;$&quot;* \(#,##0.00\);_(&quot;$&quot;* &quot;-&quot;??_);_(@_)"/>
    <numFmt numFmtId="218" formatCode="0.0%;\(0.0%\)"/>
    <numFmt numFmtId="219" formatCode="###0.0;\(###0.0\)"/>
    <numFmt numFmtId="220" formatCode="&quot;\&quot;#,##0;[Red]&quot;\&quot;&quot;\&quot;&quot;\&quot;&quot;\&quot;&quot;\&quot;&quot;\&quot;&quot;\&quot;\-#,##0"/>
    <numFmt numFmtId="221" formatCode="0.0000%"/>
    <numFmt numFmtId="222" formatCode="#,##0.0"/>
    <numFmt numFmtId="223" formatCode="\$#,##0.00;[Red]\-\$#,##0.00"/>
    <numFmt numFmtId="224" formatCode="&quot;$&quot;#,##0.00_);[Red]\(&quot;$&quot;#,##0.00\)"/>
    <numFmt numFmtId="225" formatCode="&quot;\&quot;#,##0;&quot;\&quot;\-#,##0"/>
    <numFmt numFmtId="226" formatCode="&quot;$&quot;#,##0;\-&quot;$&quot;#,##0"/>
    <numFmt numFmtId="227" formatCode="#,##0\ ;[Red]\-#,##0.00\ "/>
    <numFmt numFmtId="228" formatCode="&quot;$&quot;#,##0.0_);\(&quot;$&quot;#,##0.0\)"/>
    <numFmt numFmtId="229" formatCode="&quot;$&quot;#,##0.000_);\(&quot;$&quot;#,##0.000\)"/>
    <numFmt numFmtId="230" formatCode="&quot;$&quot;#,##0.0000;[Red]&quot;$&quot;#,##0.0000"/>
    <numFmt numFmtId="231" formatCode="mmm\-yyyy"/>
    <numFmt numFmtId="232" formatCode="_(* #,##0.0_)_x_x_x;_(* \(#,##0.0\)_x_x_x;_(* &quot;-&quot;??_)_x_x_x;_(@_)_x_x_x"/>
    <numFmt numFmtId="233" formatCode="dd\ mmmyy\ hh:mm"/>
    <numFmt numFmtId="234" formatCode="###0;\(###0\)"/>
    <numFmt numFmtId="235" formatCode="&quot;£&quot;#,##0;[Red]\-&quot;£&quot;#,##0"/>
    <numFmt numFmtId="236" formatCode="&quot;$&quot;#.#"/>
    <numFmt numFmtId="237" formatCode="_([$€-2]* #,##0.00_);_([$€-2]* \(#,##0.00\);_([$€-2]* &quot;-&quot;??_)"/>
    <numFmt numFmtId="238" formatCode="#,##0.000000"/>
    <numFmt numFmtId="239" formatCode="#,##0\ &quot; &quot;;\(#,##0\)\ ;&quot;—&quot;&quot; &quot;&quot; &quot;&quot; &quot;&quot; &quot;"/>
    <numFmt numFmtId="240" formatCode="0.0&quot;x&quot;"/>
    <numFmt numFmtId="241" formatCode=";;;"/>
    <numFmt numFmtId="242" formatCode="0.00%;\(0.00%\)"/>
    <numFmt numFmtId="243" formatCode="#,##0.0;\(#,##0.0\)"/>
    <numFmt numFmtId="244" formatCode="#,##0.00;\(#,##0.00\)"/>
    <numFmt numFmtId="245" formatCode="#,##0.00\¥;\-#,##0.00\¥"/>
    <numFmt numFmtId="246" formatCode="#,##0.0%;[Red]\(#,##0.0\)%"/>
    <numFmt numFmtId="247" formatCode="#,##0.00;[Red]\(#,##0.00\)"/>
    <numFmt numFmtId="248" formatCode="_-* #,##0.00\¥_-;\-* #,##0.00\¥_-;_-* &quot;-&quot;??\¥_-;_-@_-"/>
    <numFmt numFmtId="249" formatCode="_(\¥* #,##0_);_(\¥* \(#,##0\);_(\¥* &quot;-&quot;_);_(@_)"/>
    <numFmt numFmtId="250" formatCode="_-&quot;?&quot;* #,##0_-;\-&quot;?&quot;* #,##0_-;_-&quot;?&quot;* &quot;-&quot;_-;_-@_-"/>
    <numFmt numFmtId="251" formatCode="_(\?* \t#,##0_);_(\?* \(\t#,##0\);_(\?* &quot;-&quot;_);_(@_)"/>
    <numFmt numFmtId="252" formatCode="_-* #,##0\¥_-;\-* #,##0\¥_-;_-* &quot;-&quot;\¥_-;_-@_-"/>
    <numFmt numFmtId="253" formatCode="&quot;$&quot;\ #,##0.00_-;[Red]&quot;$&quot;\ #,##0.00\-"/>
    <numFmt numFmtId="254" formatCode="_-&quot;$&quot;\ * #,##0_-;_-&quot;$&quot;\ * #,##0\-;_-&quot;$&quot;\ * &quot;-&quot;_-;_-@_-"/>
    <numFmt numFmtId="255" formatCode="###0.0&quot;x&quot;;\(###0.0\)&quot;x&quot;"/>
    <numFmt numFmtId="256" formatCode="###0.0_x;\(###0.0\)_x"/>
    <numFmt numFmtId="257" formatCode="#,##0.0\x;\(#,##0.0\x\)"/>
    <numFmt numFmtId="258" formatCode="[$￥-804]#,##0.000_);\([$￥-804]#,##0.000\)"/>
    <numFmt numFmtId="259" formatCode="#,##0\ ;\(#,##0\)"/>
    <numFmt numFmtId="260" formatCode="_-* #,##0.00_-;\-* #,##0.00_-;_-* &quot;-&quot;??_-;_-@_-"/>
    <numFmt numFmtId="261" formatCode="_-* #,##0_-;\-* #,##0_-;_-* &quot;-&quot;_-;_-@_-"/>
    <numFmt numFmtId="262" formatCode="_-&quot;$&quot;* #,##0_-;\-&quot;$&quot;* #,##0_-;_-&quot;$&quot;* &quot;-&quot;??_-;_-@_-"/>
    <numFmt numFmtId="263" formatCode="#,##0;\(#,###\)"/>
    <numFmt numFmtId="264" formatCode="0%_);\(0%\)"/>
    <numFmt numFmtId="265" formatCode="_-* #,##0.00\ _B_E_F_-;\-* #,##0.00\ _B_E_F_-;_-* &quot;-&quot;??\ _B_E_F_-;_-@_-"/>
    <numFmt numFmtId="266" formatCode="#,##0.0_)_x_x_x_x_x;\(#,##0.0\)_x_x_x_x_x;0_._0_)_x_x_x_x_x"/>
    <numFmt numFmtId="267" formatCode="0.0&quot;%&quot;_);\(0.0&quot;%&quot;\)"/>
    <numFmt numFmtId="268" formatCode="0.0&quot;x&quot;;@_)"/>
    <numFmt numFmtId="269" formatCode="#,##0.00\¥;[Red]\-#,##0.00\¥"/>
    <numFmt numFmtId="270" formatCode="0_)"/>
    <numFmt numFmtId="271" formatCode="#,##0.00\ &quot;FB&quot;;\-#,##0.00\ &quot;FB&quot;"/>
    <numFmt numFmtId="272" formatCode="#,##0.00\ &quot;FB&quot;;[Red]\-#,##0.00\ &quot;FB&quot;"/>
    <numFmt numFmtId="273" formatCode="_(* #,##0.0,_);_(* \(#,##0.0,\);_(* &quot;-&quot;_);_(@_)"/>
    <numFmt numFmtId="274" formatCode="_-* #,##0\ _k_r_-;\-* #,##0\ _k_r_-;_-* &quot;-&quot;\ _k_r_-;_-@_-"/>
    <numFmt numFmtId="275" formatCode="_-* #,##0.00\ _k_r_-;\-* #,##0.00\ _k_r_-;_-* &quot;-&quot;??\ _k_r_-;_-@_-"/>
    <numFmt numFmtId="276" formatCode="_-* #,##0\ &quot;kr&quot;_-;\-* #,##0\ &quot;kr&quot;_-;_-* &quot;-&quot;\ &quot;kr&quot;_-;_-@_-"/>
    <numFmt numFmtId="277" formatCode="_-* #,##0.00\ &quot;kr&quot;_-;\-* #,##0.00\ &quot;kr&quot;_-;_-* &quot;-&quot;??\ &quot;kr&quot;_-;_-@_-"/>
    <numFmt numFmtId="278" formatCode="0.00_)"/>
    <numFmt numFmtId="279" formatCode="_(* #,##0.0_)_x_x_x_x;_(* \(#,##0.0\)_x_x_x_x;_(* &quot;-&quot;??_)_x_x_x_x;_(@_)_x_x_x_x"/>
    <numFmt numFmtId="280" formatCode="&quot;\&quot;#,##0;[Red]&quot;\&quot;\-#,##0"/>
    <numFmt numFmtId="281" formatCode="_(* #,##0.00_);_(* \(#,##0.00\);_(* &quot;-&quot;??_);_(@_)"/>
    <numFmt numFmtId="282" formatCode="_ \¥* #,##0.00_ ;_ \¥* \-#,##0.00_ ;_ \¥* &quot;-&quot;??_ ;_ @_ "/>
    <numFmt numFmtId="283" formatCode="_ &quot;\&quot;* #,##0.00_ ;_ &quot;\&quot;* \-#,##0.00_ ;_ &quot;\&quot;* &quot;-&quot;??_ ;_ @_ "/>
    <numFmt numFmtId="284" formatCode="_-&quot;$&quot;* #,##0_-;\-&quot;$&quot;* #,##0_-;_-&quot;$&quot;* &quot;-&quot;_-;_-@_-"/>
    <numFmt numFmtId="285" formatCode="_-&quot;$&quot;* #,##0.00_-;\-&quot;$&quot;* #,##0.00_-;_-&quot;$&quot;* &quot;-&quot;??_-;_-@_-"/>
    <numFmt numFmtId="286" formatCode="&quot;\&quot;#,##0;[Red]&quot;\&quot;&quot;\&quot;\-#,##0"/>
    <numFmt numFmtId="287" formatCode="#,##0\ ;\-#,##0"/>
    <numFmt numFmtId="288" formatCode="0.000_ "/>
    <numFmt numFmtId="289" formatCode="mmm\ dd\,\ yy"/>
    <numFmt numFmtId="290" formatCode="yy\.mm\.dd"/>
    <numFmt numFmtId="291"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92" formatCode="#,##0.00_ "/>
    <numFmt numFmtId="293" formatCode="yyyy\-mm"/>
    <numFmt numFmtId="294" formatCode="yyyy&quot;年&quot;m&quot;月&quot;;@"/>
    <numFmt numFmtId="295" formatCode="0.00_);[Red]\(0.00\)"/>
    <numFmt numFmtId="296" formatCode="0.00_ "/>
    <numFmt numFmtId="297" formatCode="0_ "/>
    <numFmt numFmtId="298" formatCode="#,##0_ "/>
    <numFmt numFmtId="299" formatCode="#,##0.0000_ "/>
    <numFmt numFmtId="300" formatCode="0.0"/>
    <numFmt numFmtId="301" formatCode="[$-C04]yyyy&quot;年&quot;m&quot;月&quot;d&quot;日&quot;;@"/>
    <numFmt numFmtId="302" formatCode="#,##0.00;\-#,##0.00;"/>
    <numFmt numFmtId="303" formatCode="#,##0;\(#,##0\)"/>
    <numFmt numFmtId="304" formatCode="#,##0.00_ ;[Red]\-#,##0.00\ "/>
    <numFmt numFmtId="305" formatCode="#,##0_ ;[Red]\-#,##0\ "/>
    <numFmt numFmtId="306" formatCode="[$-F800]dddd\,\ mmmm\ dd\,\ yyyy"/>
    <numFmt numFmtId="307" formatCode="\¥#,##0.00;\¥\-#,##0.00"/>
  </numFmts>
  <fonts count="207">
    <font>
      <sz val="12"/>
      <name val="Times New Roman"/>
      <charset val="134"/>
    </font>
    <font>
      <sz val="18"/>
      <name val="黑体"/>
      <family val="3"/>
      <charset val="134"/>
    </font>
    <font>
      <sz val="10"/>
      <name val="Times New Roman"/>
      <family val="1"/>
    </font>
    <font>
      <b/>
      <sz val="10"/>
      <color indexed="12"/>
      <name val="Times New Roman"/>
      <family val="1"/>
    </font>
    <font>
      <sz val="10"/>
      <color indexed="8"/>
      <name val="Times New Roman"/>
      <family val="1"/>
    </font>
    <font>
      <sz val="10"/>
      <color rgb="FF000000"/>
      <name val="Times New Roman"/>
      <family val="1"/>
    </font>
    <font>
      <b/>
      <sz val="10"/>
      <name val="Times New Roman"/>
      <family val="1"/>
    </font>
    <font>
      <sz val="10"/>
      <name val="宋体"/>
      <family val="3"/>
      <charset val="134"/>
    </font>
    <font>
      <sz val="12"/>
      <name val="黑体"/>
      <family val="3"/>
      <charset val="134"/>
    </font>
    <font>
      <b/>
      <sz val="16"/>
      <name val="Times New Roman"/>
      <family val="1"/>
    </font>
    <font>
      <sz val="10"/>
      <color indexed="8"/>
      <name val="宋体"/>
      <family val="3"/>
      <charset val="134"/>
    </font>
    <font>
      <b/>
      <sz val="22"/>
      <name val="Arial Narrow"/>
      <family val="2"/>
    </font>
    <font>
      <sz val="12"/>
      <name val="Arial Narrow"/>
      <family val="2"/>
    </font>
    <font>
      <b/>
      <sz val="16"/>
      <name val="黑体"/>
      <family val="3"/>
      <charset val="134"/>
    </font>
    <font>
      <b/>
      <sz val="16"/>
      <name val="Arial Narrow"/>
      <family val="2"/>
    </font>
    <font>
      <sz val="11"/>
      <color theme="1"/>
      <name val="DengXian"/>
      <scheme val="minor"/>
    </font>
    <font>
      <b/>
      <sz val="10"/>
      <name val="宋体"/>
      <family val="3"/>
      <charset val="134"/>
    </font>
    <font>
      <sz val="10"/>
      <color theme="1"/>
      <name val="宋体"/>
      <family val="3"/>
      <charset val="134"/>
    </font>
    <font>
      <b/>
      <sz val="18"/>
      <name val="黑体"/>
      <family val="3"/>
      <charset val="134"/>
    </font>
    <font>
      <u/>
      <sz val="12"/>
      <color theme="10"/>
      <name val="Times New Roman"/>
      <family val="1"/>
    </font>
    <font>
      <b/>
      <sz val="10"/>
      <color indexed="12"/>
      <name val="Arial Narrow"/>
      <family val="2"/>
    </font>
    <font>
      <sz val="16"/>
      <name val="黑体"/>
      <family val="3"/>
      <charset val="134"/>
    </font>
    <font>
      <sz val="18"/>
      <name val="Arial Narrow"/>
      <family val="2"/>
    </font>
    <font>
      <sz val="10"/>
      <name val="Arial Narrow"/>
      <family val="2"/>
    </font>
    <font>
      <sz val="10"/>
      <color theme="1"/>
      <name val="Times New Roman"/>
      <family val="1"/>
    </font>
    <font>
      <sz val="18"/>
      <color theme="1"/>
      <name val="黑体"/>
      <family val="3"/>
      <charset val="134"/>
    </font>
    <font>
      <b/>
      <sz val="10"/>
      <color indexed="8"/>
      <name val="Times New Roman"/>
      <family val="1"/>
    </font>
    <font>
      <sz val="10"/>
      <color rgb="FFFF0000"/>
      <name val="Times New Roman"/>
      <family val="1"/>
    </font>
    <font>
      <b/>
      <sz val="10"/>
      <color indexed="8"/>
      <name val="宋体"/>
      <family val="3"/>
      <charset val="134"/>
    </font>
    <font>
      <b/>
      <sz val="10"/>
      <color theme="1"/>
      <name val="Times New Roman"/>
      <family val="1"/>
    </font>
    <font>
      <sz val="10"/>
      <name val="黑体"/>
      <family val="3"/>
      <charset val="134"/>
    </font>
    <font>
      <sz val="11"/>
      <name val="Times New Roman"/>
      <family val="1"/>
    </font>
    <font>
      <sz val="20"/>
      <name val="黑体"/>
      <family val="3"/>
      <charset val="134"/>
    </font>
    <font>
      <sz val="9"/>
      <name val="Times New Roman"/>
      <family val="1"/>
    </font>
    <font>
      <u/>
      <sz val="10"/>
      <color indexed="12"/>
      <name val="宋体"/>
      <family val="3"/>
      <charset val="134"/>
    </font>
    <font>
      <b/>
      <sz val="16"/>
      <name val="宋体"/>
      <family val="3"/>
      <charset val="134"/>
    </font>
    <font>
      <sz val="9"/>
      <name val="宋体"/>
      <family val="3"/>
      <charset val="134"/>
    </font>
    <font>
      <b/>
      <sz val="9"/>
      <name val="Times New Roman"/>
      <family val="1"/>
    </font>
    <font>
      <sz val="12"/>
      <name val="宋体"/>
      <family val="3"/>
      <charset val="134"/>
    </font>
    <font>
      <b/>
      <sz val="12"/>
      <name val="宋体"/>
      <family val="3"/>
      <charset val="134"/>
    </font>
    <font>
      <i/>
      <sz val="12"/>
      <name val="宋体"/>
      <family val="3"/>
      <charset val="134"/>
    </font>
    <font>
      <b/>
      <sz val="20"/>
      <name val="黑体"/>
      <family val="3"/>
      <charset val="134"/>
    </font>
    <font>
      <b/>
      <sz val="15"/>
      <name val="黑体"/>
      <family val="3"/>
      <charset val="134"/>
    </font>
    <font>
      <b/>
      <sz val="14"/>
      <name val="黑体"/>
      <family val="3"/>
      <charset val="134"/>
    </font>
    <font>
      <sz val="14"/>
      <name val="仿宋_GB2312"/>
      <family val="3"/>
      <charset val="134"/>
    </font>
    <font>
      <b/>
      <sz val="14"/>
      <name val="仿宋_GB2312"/>
      <family val="3"/>
      <charset val="134"/>
    </font>
    <font>
      <b/>
      <sz val="12"/>
      <name val="Times New Roman"/>
      <family val="1"/>
    </font>
    <font>
      <b/>
      <sz val="14"/>
      <name val="Times New Roman"/>
      <family val="1"/>
    </font>
    <font>
      <b/>
      <sz val="10"/>
      <color indexed="10"/>
      <name val="Times New Roman"/>
      <family val="1"/>
    </font>
    <font>
      <u/>
      <sz val="10"/>
      <name val="宋体"/>
      <family val="3"/>
      <charset val="134"/>
    </font>
    <font>
      <sz val="9"/>
      <name val="Arial Narrow"/>
      <family val="2"/>
    </font>
    <font>
      <b/>
      <sz val="10"/>
      <color indexed="12"/>
      <name val="宋体"/>
      <family val="3"/>
      <charset val="134"/>
    </font>
    <font>
      <u/>
      <sz val="9"/>
      <color theme="10"/>
      <name val="宋体"/>
      <family val="3"/>
      <charset val="134"/>
    </font>
    <font>
      <b/>
      <sz val="9"/>
      <name val="宋体"/>
      <family val="3"/>
      <charset val="134"/>
    </font>
    <font>
      <sz val="10"/>
      <color indexed="12"/>
      <name val="宋体"/>
      <family val="3"/>
      <charset val="134"/>
    </font>
    <font>
      <sz val="10"/>
      <color theme="10"/>
      <name val="Times New Roman"/>
      <family val="1"/>
    </font>
    <font>
      <u/>
      <sz val="10"/>
      <color theme="10"/>
      <name val="DengXian"/>
      <scheme val="minor"/>
    </font>
    <font>
      <sz val="10"/>
      <color theme="10"/>
      <name val="DengXian"/>
      <scheme val="minor"/>
    </font>
    <font>
      <sz val="12"/>
      <color theme="0"/>
      <name val="DengXian"/>
      <scheme val="minor"/>
    </font>
    <font>
      <sz val="12"/>
      <name val="DengXian"/>
      <scheme val="minor"/>
    </font>
    <font>
      <sz val="9"/>
      <color theme="0"/>
      <name val="DengXian"/>
      <scheme val="minor"/>
    </font>
    <font>
      <sz val="18"/>
      <color theme="0"/>
      <name val="DengXian"/>
      <scheme val="minor"/>
    </font>
    <font>
      <sz val="9"/>
      <name val="DengXian"/>
      <scheme val="minor"/>
    </font>
    <font>
      <sz val="11"/>
      <name val="DengXian"/>
      <scheme val="minor"/>
    </font>
    <font>
      <sz val="14"/>
      <name val="DengXian"/>
      <scheme val="minor"/>
    </font>
    <font>
      <sz val="10"/>
      <name val="DengXian"/>
      <scheme val="minor"/>
    </font>
    <font>
      <sz val="28"/>
      <name val="Times New Roman"/>
      <family val="1"/>
    </font>
    <font>
      <sz val="20"/>
      <name val="Times New Roman"/>
      <family val="1"/>
    </font>
    <font>
      <sz val="28"/>
      <name val="宋体"/>
      <family val="3"/>
      <charset val="134"/>
    </font>
    <font>
      <sz val="22"/>
      <name val="Times New Roman"/>
      <family val="1"/>
    </font>
    <font>
      <sz val="20"/>
      <name val="宋体"/>
      <family val="3"/>
      <charset val="134"/>
    </font>
    <font>
      <sz val="10"/>
      <name val="Helvetica"/>
      <family val="2"/>
    </font>
    <font>
      <sz val="9"/>
      <name val="Arial"/>
      <family val="2"/>
    </font>
    <font>
      <sz val="11"/>
      <name val="ＭＳ Ｐゴシック"/>
      <charset val="134"/>
    </font>
    <font>
      <sz val="11"/>
      <name val="MS P????"/>
      <family val="1"/>
    </font>
    <font>
      <sz val="10"/>
      <name val="Arial"/>
      <family val="2"/>
    </font>
    <font>
      <sz val="10"/>
      <color indexed="9"/>
      <name val="Arial"/>
      <family val="2"/>
    </font>
    <font>
      <sz val="10"/>
      <name val="Helv"/>
      <family val="2"/>
    </font>
    <font>
      <sz val="10"/>
      <color indexed="8"/>
      <name val="Arial"/>
      <family val="2"/>
    </font>
    <font>
      <sz val="11"/>
      <color indexed="10"/>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u val="singleAccounting"/>
      <vertAlign val="subscript"/>
      <sz val="10"/>
      <name val="Times New Roman"/>
      <family val="1"/>
    </font>
    <font>
      <i/>
      <sz val="9"/>
      <name val="Times New Roman"/>
      <family val="1"/>
    </font>
    <font>
      <sz val="13"/>
      <name val="Tms Rmn"/>
      <family val="1"/>
    </font>
    <font>
      <sz val="12"/>
      <name val="楷体"/>
      <family val="3"/>
      <charset val="134"/>
    </font>
    <font>
      <sz val="8"/>
      <name val="Arial"/>
      <family val="2"/>
    </font>
    <font>
      <sz val="14"/>
      <name val="Times New Roman"/>
      <family val="1"/>
    </font>
    <font>
      <sz val="18"/>
      <name val="Times New Roman"/>
      <family val="1"/>
    </font>
    <font>
      <sz val="10"/>
      <name val="Book Antiqua"/>
      <family val="1"/>
    </font>
    <font>
      <b/>
      <sz val="10"/>
      <name val="Book Antiqua"/>
      <family val="1"/>
    </font>
    <font>
      <sz val="12"/>
      <color indexed="9"/>
      <name val="宋体"/>
      <family val="3"/>
      <charset val="134"/>
    </font>
    <font>
      <sz val="12"/>
      <color indexed="8"/>
      <name val="宋体"/>
      <family val="3"/>
      <charset val="134"/>
    </font>
    <font>
      <sz val="8"/>
      <name val="Times New Roman"/>
      <family val="1"/>
    </font>
    <font>
      <b/>
      <sz val="10"/>
      <color indexed="18"/>
      <name val="Arial Narrow"/>
      <family val="2"/>
    </font>
    <font>
      <sz val="12"/>
      <color indexed="12"/>
      <name val="Times New Roman"/>
      <family val="1"/>
    </font>
    <font>
      <sz val="9"/>
      <name val="Tahoma"/>
      <family val="2"/>
    </font>
    <font>
      <b/>
      <sz val="12"/>
      <color indexed="61"/>
      <name val="Tahoma"/>
      <family val="2"/>
    </font>
    <font>
      <sz val="12"/>
      <color indexed="8"/>
      <name val="Times New Roman"/>
      <family val="1"/>
    </font>
    <font>
      <sz val="7"/>
      <name val="Helv"/>
      <family val="2"/>
    </font>
    <font>
      <sz val="10"/>
      <color indexed="12"/>
      <name val="Arial"/>
      <family val="2"/>
    </font>
    <font>
      <b/>
      <sz val="10"/>
      <color indexed="9"/>
      <name val="Arial"/>
      <family val="2"/>
    </font>
    <font>
      <sz val="12"/>
      <name val="Tms Rmn"/>
      <family val="1"/>
    </font>
    <font>
      <b/>
      <sz val="10"/>
      <name val="MS Sans Serif"/>
      <family val="1"/>
    </font>
    <font>
      <b/>
      <sz val="9"/>
      <color indexed="12"/>
      <name val="Tahoma"/>
      <family val="2"/>
    </font>
    <font>
      <b/>
      <sz val="10"/>
      <name val="Helv"/>
      <family val="2"/>
    </font>
    <font>
      <b/>
      <sz val="10"/>
      <name val="Arial"/>
      <family val="2"/>
    </font>
    <font>
      <sz val="10"/>
      <name val="Courier New"/>
      <family val="3"/>
    </font>
    <font>
      <b/>
      <sz val="13"/>
      <name val="Tms Rmn"/>
      <family val="1"/>
    </font>
    <font>
      <u/>
      <sz val="10"/>
      <color indexed="12"/>
      <name val="Arial"/>
      <family val="2"/>
    </font>
    <font>
      <i/>
      <sz val="12"/>
      <name val="Times New Roman"/>
      <family val="1"/>
    </font>
    <font>
      <b/>
      <sz val="8"/>
      <name val="Arial"/>
      <family val="2"/>
    </font>
    <font>
      <sz val="10"/>
      <name val="ＭＳ Ｐゴシック"/>
      <charset val="134"/>
    </font>
    <font>
      <sz val="10"/>
      <name val="BERNHARD"/>
      <family val="1"/>
    </font>
    <font>
      <b/>
      <sz val="13"/>
      <name val="Arial"/>
      <family val="2"/>
    </font>
    <font>
      <sz val="10"/>
      <name val="MS Serif"/>
      <family val="1"/>
    </font>
    <font>
      <sz val="10"/>
      <name val="Courier"/>
      <family val="3"/>
    </font>
    <font>
      <sz val="11"/>
      <color indexed="12"/>
      <name val="Book Antiqua"/>
      <family val="1"/>
    </font>
    <font>
      <b/>
      <sz val="9"/>
      <name val="Tahoma"/>
      <family val="2"/>
    </font>
    <font>
      <sz val="10"/>
      <name val="MS Sans Serif"/>
      <family val="2"/>
    </font>
    <font>
      <sz val="1"/>
      <color indexed="8"/>
      <name val="Courier"/>
      <family val="3"/>
    </font>
    <font>
      <b/>
      <sz val="1"/>
      <color indexed="8"/>
      <name val="Courier"/>
      <family val="3"/>
    </font>
    <font>
      <sz val="10"/>
      <color indexed="16"/>
      <name val="MS Serif"/>
      <family val="1"/>
    </font>
    <font>
      <sz val="12"/>
      <name val="Arial"/>
      <family val="2"/>
    </font>
    <font>
      <u/>
      <sz val="9.9"/>
      <color indexed="36"/>
      <name val="Times New Roman"/>
      <family val="1"/>
    </font>
    <font>
      <sz val="12"/>
      <color indexed="39"/>
      <name val="Times New Roman"/>
      <family val="1"/>
    </font>
    <font>
      <b/>
      <sz val="12"/>
      <name val="Helv"/>
      <family val="2"/>
    </font>
    <font>
      <sz val="10.5"/>
      <name val="Times New Roman"/>
      <family val="1"/>
    </font>
    <font>
      <b/>
      <sz val="12"/>
      <name val="Arial"/>
      <family val="2"/>
    </font>
    <font>
      <b/>
      <sz val="18"/>
      <name val="Arial"/>
      <family val="2"/>
    </font>
    <font>
      <u/>
      <sz val="8"/>
      <color indexed="12"/>
      <name val="Arial"/>
      <family val="2"/>
    </font>
    <font>
      <u/>
      <sz val="8"/>
      <color indexed="36"/>
      <name val="Arial"/>
      <family val="2"/>
    </font>
    <font>
      <b/>
      <sz val="10"/>
      <color indexed="16"/>
      <name val="Arial Narrow"/>
      <family val="2"/>
    </font>
    <font>
      <u/>
      <sz val="12"/>
      <color indexed="12"/>
      <name val="宋体"/>
      <family val="3"/>
      <charset val="134"/>
    </font>
    <font>
      <sz val="10"/>
      <color indexed="18"/>
      <name val="Palatino"/>
      <family val="1"/>
    </font>
    <font>
      <sz val="8"/>
      <color indexed="17"/>
      <name val="Times New Roman"/>
      <family val="1"/>
    </font>
    <font>
      <b/>
      <sz val="13"/>
      <name val="Times New Roman"/>
      <family val="1"/>
    </font>
    <font>
      <b/>
      <i/>
      <sz val="12"/>
      <name val="Times New Roman"/>
      <family val="1"/>
    </font>
    <font>
      <b/>
      <sz val="9"/>
      <color indexed="63"/>
      <name val="Tahoma"/>
      <family val="2"/>
    </font>
    <font>
      <b/>
      <sz val="12"/>
      <color indexed="20"/>
      <name val="Tahoma"/>
      <family val="2"/>
    </font>
    <font>
      <b/>
      <sz val="11"/>
      <name val="Helv"/>
      <family val="2"/>
    </font>
    <font>
      <sz val="10"/>
      <color indexed="8"/>
      <name val="MS Sans Serif"/>
      <family val="2"/>
    </font>
    <font>
      <sz val="7"/>
      <name val="Small Fonts"/>
      <charset val="134"/>
    </font>
    <font>
      <sz val="10"/>
      <color indexed="22"/>
      <name val="Arial"/>
      <family val="2"/>
    </font>
    <font>
      <b/>
      <i/>
      <sz val="16"/>
      <name val="Helv"/>
      <family val="2"/>
    </font>
    <font>
      <sz val="10"/>
      <name val="Palatino"/>
      <family val="1"/>
    </font>
    <font>
      <b/>
      <sz val="11"/>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6"/>
      <name val="Times New Roman"/>
      <family val="1"/>
    </font>
    <font>
      <b/>
      <sz val="18"/>
      <name val="Times New Roman"/>
      <family val="1"/>
    </font>
    <font>
      <sz val="10"/>
      <name val="Geneva"/>
      <family val="1"/>
    </font>
    <font>
      <sz val="10"/>
      <name val="Verdana"/>
      <family val="2"/>
    </font>
    <font>
      <sz val="10"/>
      <name val="Tms Rmn"/>
      <family val="1"/>
    </font>
    <font>
      <sz val="10"/>
      <color indexed="12"/>
      <name val="MS Sans Serif"/>
      <family val="2"/>
    </font>
    <font>
      <sz val="7"/>
      <color indexed="10"/>
      <name val="Helv"/>
      <family val="2"/>
    </font>
    <font>
      <sz val="8"/>
      <color indexed="16"/>
      <name val="Century Schoolbook"/>
      <family val="1"/>
    </font>
    <font>
      <b/>
      <sz val="9"/>
      <color indexed="8"/>
      <name val="Tahoma"/>
      <family val="2"/>
    </font>
    <font>
      <b/>
      <i/>
      <sz val="10"/>
      <name val="Times New Roman"/>
      <family val="1"/>
    </font>
    <font>
      <b/>
      <sz val="14"/>
      <color indexed="9"/>
      <name val="Times New Roman"/>
      <family val="1"/>
    </font>
    <font>
      <b/>
      <sz val="10"/>
      <name val="Tms Rmn"/>
      <family val="1"/>
    </font>
    <font>
      <b/>
      <sz val="12"/>
      <name val="MS Sans Serif"/>
      <family val="2"/>
    </font>
    <font>
      <sz val="12"/>
      <name val="MS Sans Serif"/>
      <family val="2"/>
    </font>
    <font>
      <b/>
      <sz val="10"/>
      <color indexed="12"/>
      <name val="MS Sans Serif"/>
      <family val="2"/>
    </font>
    <font>
      <b/>
      <sz val="8"/>
      <color indexed="8"/>
      <name val="Helv"/>
      <family val="2"/>
    </font>
    <font>
      <b/>
      <sz val="9"/>
      <name val="Arial"/>
      <family val="2"/>
    </font>
    <font>
      <sz val="7"/>
      <name val="Times New Roman"/>
      <family val="1"/>
    </font>
    <font>
      <b/>
      <sz val="10"/>
      <color indexed="10"/>
      <name val="Arial"/>
      <family val="2"/>
    </font>
    <font>
      <b/>
      <sz val="8"/>
      <color indexed="9"/>
      <name val="Arial"/>
      <family val="2"/>
    </font>
    <font>
      <sz val="11"/>
      <color indexed="12"/>
      <name val="Times New Roman"/>
      <family val="1"/>
    </font>
    <font>
      <sz val="11"/>
      <name val="明朝"/>
      <charset val="134"/>
    </font>
    <font>
      <sz val="11"/>
      <color indexed="8"/>
      <name val="宋体"/>
      <family val="3"/>
      <charset val="134"/>
    </font>
    <font>
      <sz val="11"/>
      <name val="俵俽 柧挬"/>
      <charset val="134"/>
    </font>
    <font>
      <b/>
      <sz val="14"/>
      <name val="楷体"/>
      <family val="3"/>
      <charset val="134"/>
    </font>
    <font>
      <sz val="10"/>
      <name val="明朝"/>
      <charset val="134"/>
    </font>
    <font>
      <b/>
      <sz val="18"/>
      <color indexed="62"/>
      <name val="宋体"/>
      <family val="3"/>
      <charset val="134"/>
    </font>
    <font>
      <sz val="10"/>
      <name val="楷体"/>
      <family val="3"/>
      <charset val="134"/>
    </font>
    <font>
      <sz val="11"/>
      <color indexed="20"/>
      <name val="宋体"/>
      <family val="3"/>
      <charset val="134"/>
    </font>
    <font>
      <sz val="10"/>
      <color indexed="20"/>
      <name val="Arial"/>
      <family val="2"/>
    </font>
    <font>
      <b/>
      <sz val="11"/>
      <color indexed="20"/>
      <name val="宋体"/>
      <family val="3"/>
      <charset val="134"/>
    </font>
    <font>
      <sz val="12"/>
      <color indexed="16"/>
      <name val="宋体"/>
      <family val="3"/>
      <charset val="134"/>
    </font>
    <font>
      <sz val="10"/>
      <color indexed="20"/>
      <name val="宋体"/>
      <family val="3"/>
      <charset val="134"/>
    </font>
    <font>
      <sz val="11"/>
      <color indexed="8"/>
      <name val="DengXian"/>
      <scheme val="minor"/>
    </font>
    <font>
      <u/>
      <sz val="9"/>
      <color indexed="12"/>
      <name val="Arial"/>
      <family val="2"/>
    </font>
    <font>
      <u/>
      <sz val="12"/>
      <color indexed="12"/>
      <name val="Times New Roman"/>
      <family val="1"/>
    </font>
    <font>
      <u/>
      <sz val="11"/>
      <color theme="10"/>
      <name val="宋体"/>
      <family val="3"/>
      <charset val="134"/>
    </font>
    <font>
      <sz val="11"/>
      <color indexed="17"/>
      <name val="宋体"/>
      <family val="3"/>
      <charset val="134"/>
    </font>
    <font>
      <sz val="10"/>
      <color indexed="17"/>
      <name val="Arial"/>
      <family val="2"/>
    </font>
    <font>
      <sz val="12"/>
      <color indexed="17"/>
      <name val="宋体"/>
      <family val="3"/>
      <charset val="134"/>
    </font>
    <font>
      <sz val="10"/>
      <color indexed="17"/>
      <name val="宋体"/>
      <family val="3"/>
      <charset val="134"/>
    </font>
    <font>
      <u/>
      <sz val="9"/>
      <color indexed="36"/>
      <name val="Arial"/>
      <family val="2"/>
    </font>
    <font>
      <sz val="12"/>
      <name val="新細明體"/>
      <charset val="134"/>
    </font>
    <font>
      <sz val="14"/>
      <name val="뼻뮝"/>
      <charset val="134"/>
    </font>
    <font>
      <sz val="12"/>
      <name val="官帕眉"/>
      <charset val="134"/>
    </font>
    <font>
      <sz val="10"/>
      <name val="奔覆眉"/>
      <charset val="134"/>
    </font>
    <font>
      <b/>
      <sz val="12"/>
      <color indexed="8"/>
      <name val="宋体"/>
      <family val="3"/>
      <charset val="134"/>
    </font>
    <font>
      <sz val="11"/>
      <name val="宋体繁体"/>
      <charset val="134"/>
    </font>
    <font>
      <sz val="12"/>
      <name val="뼻뮝"/>
      <charset val="134"/>
    </font>
    <font>
      <sz val="12"/>
      <name val="굴림체"/>
      <charset val="134"/>
    </font>
    <font>
      <sz val="12"/>
      <name val="바탕체"/>
      <charset val="134"/>
    </font>
    <font>
      <u/>
      <sz val="11"/>
      <color indexed="12"/>
      <name val="돋움"/>
      <charset val="134"/>
    </font>
    <font>
      <sz val="12"/>
      <name val="Times New Roman"/>
      <family val="1"/>
    </font>
  </fonts>
  <fills count="44">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gray0625">
        <fgColor indexed="10"/>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62"/>
        <bgColor indexed="64"/>
      </patternFill>
    </fill>
    <fill>
      <patternFill patternType="solid">
        <fgColor indexed="18"/>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5"/>
        <bgColor indexed="64"/>
      </patternFill>
    </fill>
    <fill>
      <patternFill patternType="solid">
        <fgColor indexed="31"/>
        <bgColor indexed="64"/>
      </patternFill>
    </fill>
    <fill>
      <patternFill patternType="solid">
        <fgColor indexed="12"/>
        <bgColor indexed="64"/>
      </patternFill>
    </fill>
    <fill>
      <patternFill patternType="solid">
        <fgColor indexed="38"/>
        <bgColor indexed="64"/>
      </patternFill>
    </fill>
    <fill>
      <patternFill patternType="solid">
        <fgColor indexed="21"/>
        <bgColor indexed="64"/>
      </patternFill>
    </fill>
    <fill>
      <patternFill patternType="solid">
        <fgColor indexed="32"/>
        <bgColor indexed="64"/>
      </patternFill>
    </fill>
    <fill>
      <patternFill patternType="mediumGray">
        <fgColor indexed="22"/>
      </patternFill>
    </fill>
    <fill>
      <patternFill patternType="solid">
        <fgColor indexed="42"/>
        <bgColor indexed="64"/>
      </patternFill>
    </fill>
    <fill>
      <patternFill patternType="solid">
        <fgColor indexed="63"/>
        <bgColor indexed="64"/>
      </patternFill>
    </fill>
    <fill>
      <patternFill patternType="solid">
        <fgColor indexed="54"/>
        <bgColor indexed="64"/>
      </patternFill>
    </fill>
    <fill>
      <patternFill patternType="gray0625"/>
    </fill>
    <fill>
      <patternFill patternType="solid">
        <fgColor indexed="23"/>
        <bgColor indexed="64"/>
      </patternFill>
    </fill>
    <fill>
      <patternFill patternType="solid">
        <fgColor indexed="45"/>
        <bgColor indexed="64"/>
      </patternFill>
    </fill>
    <fill>
      <patternFill patternType="solid">
        <fgColor indexed="45"/>
        <bgColor indexed="45"/>
      </patternFill>
    </fill>
    <fill>
      <patternFill patternType="solid">
        <fgColor indexed="27"/>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67">
    <border>
      <left/>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thin">
        <color auto="1"/>
      </top>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rgb="FF0070C0"/>
      </left>
      <right style="medium">
        <color rgb="FF0070C0"/>
      </right>
      <top style="medium">
        <color rgb="FF0070C0"/>
      </top>
      <bottom style="medium">
        <color rgb="FF0070C0"/>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indexed="8"/>
      </top>
      <bottom style="thin">
        <color indexed="8"/>
      </bottom>
      <diagonal/>
    </border>
    <border>
      <left/>
      <right/>
      <top/>
      <bottom style="medium">
        <color indexed="18"/>
      </bottom>
      <diagonal/>
    </border>
    <border>
      <left/>
      <right/>
      <top/>
      <bottom style="thick">
        <color indexed="8"/>
      </bottom>
      <diagonal/>
    </border>
    <border>
      <left/>
      <right/>
      <top/>
      <bottom style="thin">
        <color indexed="8"/>
      </bottom>
      <diagonal/>
    </border>
    <border>
      <left style="medium">
        <color indexed="9"/>
      </left>
      <right style="medium">
        <color indexed="9"/>
      </right>
      <top/>
      <bottom/>
      <diagonal/>
    </border>
    <border>
      <left/>
      <right/>
      <top/>
      <bottom style="thin">
        <color indexed="44"/>
      </bottom>
      <diagonal/>
    </border>
    <border>
      <left/>
      <right style="thin">
        <color indexed="8"/>
      </right>
      <top style="thin">
        <color indexed="8"/>
      </top>
      <bottom/>
      <diagonal/>
    </border>
    <border>
      <left/>
      <right style="thin">
        <color indexed="63"/>
      </right>
      <top style="thin">
        <color indexed="63"/>
      </top>
      <bottom/>
      <diagonal/>
    </border>
    <border>
      <left/>
      <right/>
      <top/>
      <bottom style="double">
        <color auto="1"/>
      </bottom>
      <diagonal/>
    </border>
    <border>
      <left/>
      <right/>
      <top style="medium">
        <color auto="1"/>
      </top>
      <bottom style="medium">
        <color auto="1"/>
      </bottom>
      <diagonal/>
    </border>
    <border>
      <left style="thin">
        <color indexed="63"/>
      </left>
      <right style="thin">
        <color indexed="63"/>
      </right>
      <top style="thin">
        <color indexed="63"/>
      </top>
      <bottom style="thin">
        <color indexed="63"/>
      </bottom>
      <diagonal/>
    </border>
    <border>
      <left/>
      <right/>
      <top style="hair">
        <color indexed="20"/>
      </top>
      <bottom style="hair">
        <color indexed="20"/>
      </bottom>
      <diagonal/>
    </border>
    <border>
      <left/>
      <right/>
      <top/>
      <bottom style="hair">
        <color indexed="20"/>
      </bottom>
      <diagonal/>
    </border>
    <border>
      <left/>
      <right/>
      <top style="thin">
        <color indexed="8"/>
      </top>
      <bottom/>
      <diagonal/>
    </border>
    <border>
      <left style="double">
        <color indexed="12"/>
      </left>
      <right style="double">
        <color indexed="12"/>
      </right>
      <top style="double">
        <color indexed="12"/>
      </top>
      <bottom style="dotted">
        <color indexed="12"/>
      </bottom>
      <diagonal/>
    </border>
    <border>
      <left style="hair">
        <color auto="1"/>
      </left>
      <right style="hair">
        <color auto="1"/>
      </right>
      <top style="hair">
        <color auto="1"/>
      </top>
      <bottom style="hair">
        <color auto="1"/>
      </bottom>
      <diagonal/>
    </border>
    <border>
      <left style="thick">
        <color indexed="12"/>
      </left>
      <right style="thick">
        <color indexed="12"/>
      </right>
      <top style="thick">
        <color indexed="12"/>
      </top>
      <bottom/>
      <diagonal/>
    </border>
    <border>
      <left/>
      <right/>
      <top style="thin">
        <color auto="1"/>
      </top>
      <bottom style="double">
        <color auto="1"/>
      </bottom>
      <diagonal/>
    </border>
    <border>
      <left style="thin">
        <color indexed="8"/>
      </left>
      <right style="thin">
        <color indexed="8"/>
      </right>
      <top style="thin">
        <color indexed="8"/>
      </top>
      <bottom style="thin">
        <color indexed="8"/>
      </bottom>
      <diagonal/>
    </border>
  </borders>
  <cellStyleXfs count="1647">
    <xf numFmtId="0" fontId="0" fillId="0" borderId="0"/>
    <xf numFmtId="43" fontId="206" fillId="0" borderId="0">
      <alignment vertical="center"/>
    </xf>
    <xf numFmtId="9" fontId="206" fillId="0" borderId="0"/>
    <xf numFmtId="0" fontId="19" fillId="0" borderId="0"/>
    <xf numFmtId="176" fontId="71" fillId="0" borderId="0"/>
    <xf numFmtId="0" fontId="206" fillId="0" borderId="0"/>
    <xf numFmtId="0" fontId="38" fillId="0" borderId="0"/>
    <xf numFmtId="177" fontId="72" fillId="0" borderId="0"/>
    <xf numFmtId="178" fontId="206" fillId="0" borderId="0"/>
    <xf numFmtId="179" fontId="206" fillId="0" borderId="0"/>
    <xf numFmtId="0" fontId="206" fillId="0" borderId="0"/>
    <xf numFmtId="37" fontId="71" fillId="0" borderId="0"/>
    <xf numFmtId="180" fontId="71" fillId="0" borderId="0"/>
    <xf numFmtId="37" fontId="206" fillId="0" borderId="1"/>
    <xf numFmtId="181" fontId="2" fillId="0" borderId="0"/>
    <xf numFmtId="182" fontId="206" fillId="0" borderId="37"/>
    <xf numFmtId="181" fontId="2" fillId="0" borderId="0"/>
    <xf numFmtId="39" fontId="2" fillId="0" borderId="0"/>
    <xf numFmtId="182" fontId="206" fillId="0" borderId="0"/>
    <xf numFmtId="181" fontId="2" fillId="0" borderId="0"/>
    <xf numFmtId="2" fontId="206" fillId="0" borderId="0"/>
    <xf numFmtId="182" fontId="206" fillId="0" borderId="0"/>
    <xf numFmtId="0" fontId="73" fillId="0" borderId="0"/>
    <xf numFmtId="183" fontId="74" fillId="0" borderId="0"/>
    <xf numFmtId="0" fontId="73" fillId="0" borderId="0"/>
    <xf numFmtId="40" fontId="74" fillId="0" borderId="0"/>
    <xf numFmtId="38" fontId="74" fillId="0" borderId="0"/>
    <xf numFmtId="0" fontId="75" fillId="0" borderId="0"/>
    <xf numFmtId="0" fontId="75" fillId="0" borderId="0"/>
    <xf numFmtId="0" fontId="75" fillId="0" borderId="0"/>
    <xf numFmtId="0" fontId="38" fillId="0" borderId="0"/>
    <xf numFmtId="49" fontId="2" fillId="0" borderId="0">
      <alignment horizontal="left"/>
    </xf>
    <xf numFmtId="49" fontId="2" fillId="0" borderId="0">
      <alignment horizontal="left"/>
    </xf>
    <xf numFmtId="0" fontId="76" fillId="0" borderId="0"/>
    <xf numFmtId="184" fontId="75" fillId="0" borderId="0"/>
    <xf numFmtId="185" fontId="75" fillId="0" borderId="0"/>
    <xf numFmtId="0" fontId="75" fillId="0" borderId="0">
      <protection locked="0"/>
    </xf>
    <xf numFmtId="0" fontId="77"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7" fillId="0" borderId="0"/>
    <xf numFmtId="0" fontId="77" fillId="0" borderId="0"/>
    <xf numFmtId="0" fontId="75" fillId="0" borderId="0"/>
    <xf numFmtId="0" fontId="78" fillId="0" borderId="0">
      <alignment vertical="top"/>
    </xf>
    <xf numFmtId="0" fontId="206" fillId="0" borderId="0"/>
    <xf numFmtId="0" fontId="77" fillId="0" borderId="0"/>
    <xf numFmtId="0" fontId="206" fillId="0" borderId="0"/>
    <xf numFmtId="0" fontId="206" fillId="0" borderId="0"/>
    <xf numFmtId="37" fontId="79" fillId="4" borderId="46">
      <alignment horizontal="right"/>
    </xf>
    <xf numFmtId="0" fontId="78" fillId="0" borderId="0">
      <alignment vertical="top"/>
    </xf>
    <xf numFmtId="0" fontId="206" fillId="0" borderId="0"/>
    <xf numFmtId="0" fontId="78" fillId="0" borderId="0">
      <alignment vertical="top"/>
    </xf>
    <xf numFmtId="0" fontId="75" fillId="0" borderId="0"/>
    <xf numFmtId="0" fontId="206" fillId="0" borderId="0"/>
    <xf numFmtId="0" fontId="206" fillId="0" borderId="0"/>
    <xf numFmtId="0" fontId="75" fillId="0" borderId="0"/>
    <xf numFmtId="0" fontId="75" fillId="0" borderId="0"/>
    <xf numFmtId="0" fontId="75" fillId="0" borderId="0">
      <protection locked="0"/>
    </xf>
    <xf numFmtId="0" fontId="20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0" borderId="0"/>
    <xf numFmtId="0" fontId="75"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1" fontId="75" fillId="0" borderId="0"/>
    <xf numFmtId="186" fontId="75" fillId="0" borderId="0"/>
    <xf numFmtId="187" fontId="72" fillId="0" borderId="0"/>
    <xf numFmtId="39" fontId="75" fillId="0" borderId="0"/>
    <xf numFmtId="186" fontId="75" fillId="0" borderId="0"/>
    <xf numFmtId="0" fontId="206" fillId="0" borderId="0"/>
    <xf numFmtId="188" fontId="75" fillId="0" borderId="0"/>
    <xf numFmtId="176" fontId="71"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76" fontId="71"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76" fontId="71" fillId="0" borderId="0"/>
    <xf numFmtId="176" fontId="71"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76" fontId="71"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76" fontId="71"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0" fontId="80" fillId="0" borderId="0"/>
    <xf numFmtId="0" fontId="80" fillId="0" borderId="0"/>
    <xf numFmtId="0" fontId="75" fillId="5" borderId="0"/>
    <xf numFmtId="0" fontId="20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89" fontId="75" fillId="0" borderId="0"/>
    <xf numFmtId="190" fontId="75" fillId="0" borderId="0"/>
    <xf numFmtId="191"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06" fillId="0" borderId="0"/>
    <xf numFmtId="192" fontId="75" fillId="0" borderId="0"/>
    <xf numFmtId="193" fontId="75" fillId="0" borderId="0"/>
    <xf numFmtId="0" fontId="3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81" fillId="0" borderId="0">
      <alignment vertical="top"/>
    </xf>
    <xf numFmtId="0" fontId="81" fillId="0" borderId="0">
      <alignment vertical="top"/>
    </xf>
    <xf numFmtId="0" fontId="82" fillId="0" borderId="48"/>
    <xf numFmtId="0" fontId="83" fillId="0" borderId="49">
      <alignment horizontal="center"/>
    </xf>
    <xf numFmtId="0" fontId="83" fillId="0" borderId="50">
      <alignment horizontal="center"/>
    </xf>
    <xf numFmtId="0" fontId="83" fillId="0" borderId="49">
      <alignment horizontal="center"/>
    </xf>
    <xf numFmtId="0" fontId="75" fillId="0" borderId="51"/>
    <xf numFmtId="0" fontId="83" fillId="0" borderId="0">
      <alignment horizontal="left"/>
    </xf>
    <xf numFmtId="0" fontId="83" fillId="0" borderId="0">
      <alignment horizontal="left"/>
    </xf>
    <xf numFmtId="0" fontId="84" fillId="0" borderId="0">
      <alignment horizontal="centerContinuous"/>
    </xf>
    <xf numFmtId="0" fontId="83" fillId="0" borderId="51">
      <alignment horizontal="centerContinuous"/>
    </xf>
    <xf numFmtId="0" fontId="84" fillId="0" borderId="0">
      <alignment horizontal="centerContinuous"/>
    </xf>
    <xf numFmtId="0" fontId="82" fillId="0" borderId="0"/>
    <xf numFmtId="0" fontId="75" fillId="0" borderId="0"/>
    <xf numFmtId="0" fontId="78" fillId="0" borderId="0">
      <alignment vertical="top"/>
    </xf>
    <xf numFmtId="0" fontId="38" fillId="0" borderId="0"/>
    <xf numFmtId="0" fontId="38" fillId="0" borderId="0"/>
    <xf numFmtId="0" fontId="75" fillId="0" borderId="0">
      <protection locked="0"/>
    </xf>
    <xf numFmtId="0" fontId="75" fillId="0" borderId="0">
      <protection locked="0"/>
    </xf>
    <xf numFmtId="0" fontId="206" fillId="0" borderId="0"/>
    <xf numFmtId="0" fontId="75" fillId="0" borderId="0"/>
    <xf numFmtId="0" fontId="75" fillId="0" borderId="0"/>
    <xf numFmtId="0" fontId="75" fillId="0" borderId="0">
      <protection locked="0"/>
    </xf>
    <xf numFmtId="0" fontId="75" fillId="0" borderId="0"/>
    <xf numFmtId="0" fontId="206" fillId="0" borderId="0"/>
    <xf numFmtId="0" fontId="38" fillId="0" borderId="0"/>
    <xf numFmtId="0" fontId="77" fillId="0" borderId="0"/>
    <xf numFmtId="0" fontId="206" fillId="0" borderId="0"/>
    <xf numFmtId="0" fontId="77" fillId="0" borderId="0"/>
    <xf numFmtId="0" fontId="77" fillId="0" borderId="0"/>
    <xf numFmtId="0" fontId="206" fillId="0" borderId="0"/>
    <xf numFmtId="0" fontId="206" fillId="0" borderId="0"/>
    <xf numFmtId="0" fontId="206" fillId="0" borderId="0"/>
    <xf numFmtId="0" fontId="206" fillId="0" borderId="0"/>
    <xf numFmtId="0" fontId="206" fillId="0" borderId="0"/>
    <xf numFmtId="0" fontId="206" fillId="0" borderId="0"/>
    <xf numFmtId="0" fontId="206" fillId="0" borderId="0"/>
    <xf numFmtId="0" fontId="206" fillId="0" borderId="0"/>
    <xf numFmtId="0" fontId="75" fillId="0" borderId="0"/>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protection locked="0"/>
    </xf>
    <xf numFmtId="0" fontId="75" fillId="0" borderId="0"/>
    <xf numFmtId="0" fontId="77" fillId="0" borderId="0"/>
    <xf numFmtId="0" fontId="206" fillId="0" borderId="0"/>
    <xf numFmtId="0" fontId="206" fillId="0" borderId="0"/>
    <xf numFmtId="0" fontId="206" fillId="0" borderId="0"/>
    <xf numFmtId="0" fontId="206" fillId="0" borderId="0"/>
    <xf numFmtId="0" fontId="77" fillId="0" borderId="0">
      <protection locked="0"/>
    </xf>
    <xf numFmtId="0" fontId="206" fillId="0" borderId="0"/>
    <xf numFmtId="0" fontId="77" fillId="0" borderId="0"/>
    <xf numFmtId="0" fontId="77" fillId="0" borderId="0"/>
    <xf numFmtId="0" fontId="206" fillId="0" borderId="0"/>
    <xf numFmtId="0" fontId="75" fillId="0" borderId="0">
      <protection locked="0"/>
    </xf>
    <xf numFmtId="0" fontId="75" fillId="0" borderId="0"/>
    <xf numFmtId="0" fontId="75" fillId="0" borderId="0">
      <protection locked="0"/>
    </xf>
    <xf numFmtId="0" fontId="77" fillId="0" borderId="0"/>
    <xf numFmtId="0" fontId="75" fillId="0" borderId="0"/>
    <xf numFmtId="0" fontId="78" fillId="0" borderId="0">
      <alignment vertical="top"/>
      <protection locked="0"/>
    </xf>
    <xf numFmtId="0" fontId="77" fillId="0" borderId="0"/>
    <xf numFmtId="0" fontId="75" fillId="0" borderId="0"/>
    <xf numFmtId="0" fontId="75" fillId="0" borderId="0"/>
    <xf numFmtId="0" fontId="78" fillId="0" borderId="0">
      <alignment vertical="top"/>
    </xf>
    <xf numFmtId="0" fontId="38" fillId="0" borderId="0"/>
    <xf numFmtId="0" fontId="38" fillId="0" borderId="0"/>
    <xf numFmtId="0" fontId="77" fillId="0" borderId="0"/>
    <xf numFmtId="0" fontId="75" fillId="0" borderId="0"/>
    <xf numFmtId="0" fontId="75" fillId="0" borderId="0"/>
    <xf numFmtId="0" fontId="206" fillId="0" borderId="0"/>
    <xf numFmtId="0" fontId="77" fillId="0" borderId="0"/>
    <xf numFmtId="0" fontId="75" fillId="0" borderId="0"/>
    <xf numFmtId="0" fontId="38" fillId="0" borderId="0"/>
    <xf numFmtId="0" fontId="206" fillId="0" borderId="0"/>
    <xf numFmtId="0" fontId="38" fillId="0" borderId="0"/>
    <xf numFmtId="0" fontId="78" fillId="0" borderId="0">
      <alignment vertical="top"/>
    </xf>
    <xf numFmtId="0" fontId="206" fillId="0" borderId="0"/>
    <xf numFmtId="0" fontId="75" fillId="0" borderId="0"/>
    <xf numFmtId="0" fontId="38" fillId="0" borderId="0"/>
    <xf numFmtId="0" fontId="75" fillId="0" borderId="0"/>
    <xf numFmtId="0" fontId="206" fillId="0" borderId="0"/>
    <xf numFmtId="0" fontId="38" fillId="0" borderId="0"/>
    <xf numFmtId="0" fontId="75" fillId="0" borderId="0"/>
    <xf numFmtId="0" fontId="38" fillId="0" borderId="0"/>
    <xf numFmtId="0" fontId="38" fillId="0" borderId="0"/>
    <xf numFmtId="0" fontId="38" fillId="0" borderId="0"/>
    <xf numFmtId="0" fontId="206" fillId="0" borderId="0"/>
    <xf numFmtId="194" fontId="2" fillId="0" borderId="0">
      <alignment horizontal="right"/>
    </xf>
    <xf numFmtId="195" fontId="2" fillId="0" borderId="0">
      <alignment horizontal="right"/>
    </xf>
    <xf numFmtId="196" fontId="85" fillId="0" borderId="0">
      <alignment horizontal="center"/>
    </xf>
    <xf numFmtId="197" fontId="85" fillId="0" borderId="0">
      <alignment horizontal="center"/>
    </xf>
    <xf numFmtId="198" fontId="86" fillId="0" borderId="0">
      <alignment horizontal="right"/>
    </xf>
    <xf numFmtId="199" fontId="2" fillId="0" borderId="0">
      <alignment horizontal="right"/>
    </xf>
    <xf numFmtId="200" fontId="2" fillId="0" borderId="0">
      <alignment horizontal="right"/>
    </xf>
    <xf numFmtId="201" fontId="2" fillId="0" borderId="0">
      <alignment horizontal="right"/>
    </xf>
    <xf numFmtId="202" fontId="2" fillId="0" borderId="0">
      <alignment horizontal="right"/>
    </xf>
    <xf numFmtId="203" fontId="75" fillId="0" borderId="0"/>
    <xf numFmtId="204" fontId="75" fillId="0" borderId="0"/>
    <xf numFmtId="3" fontId="2" fillId="0" borderId="0"/>
    <xf numFmtId="205" fontId="87" fillId="0" borderId="0"/>
    <xf numFmtId="0" fontId="77" fillId="0" borderId="0"/>
    <xf numFmtId="0" fontId="206" fillId="0" borderId="0"/>
    <xf numFmtId="0" fontId="38" fillId="0" borderId="0"/>
    <xf numFmtId="0" fontId="38" fillId="0" borderId="0"/>
    <xf numFmtId="0" fontId="38" fillId="0" borderId="0"/>
    <xf numFmtId="0" fontId="38" fillId="0" borderId="0"/>
    <xf numFmtId="179" fontId="87" fillId="0" borderId="0"/>
    <xf numFmtId="10" fontId="87" fillId="0" borderId="0"/>
    <xf numFmtId="41" fontId="88" fillId="0" borderId="0"/>
    <xf numFmtId="3" fontId="71" fillId="0" borderId="0"/>
    <xf numFmtId="206" fontId="75" fillId="0" borderId="0"/>
    <xf numFmtId="181" fontId="89" fillId="0" borderId="0"/>
    <xf numFmtId="0" fontId="2" fillId="0" borderId="0">
      <alignment horizontal="left"/>
    </xf>
    <xf numFmtId="181" fontId="206" fillId="0" borderId="0"/>
    <xf numFmtId="0" fontId="90" fillId="0" borderId="0"/>
    <xf numFmtId="0" fontId="91" fillId="0" borderId="0">
      <alignment horizontal="centerContinuous"/>
    </xf>
    <xf numFmtId="0" fontId="2" fillId="0" borderId="0"/>
    <xf numFmtId="0" fontId="4" fillId="0" borderId="0"/>
    <xf numFmtId="0" fontId="4" fillId="0" borderId="0"/>
    <xf numFmtId="0" fontId="75" fillId="0" borderId="0"/>
    <xf numFmtId="0" fontId="77" fillId="0" borderId="0">
      <protection locked="0"/>
    </xf>
    <xf numFmtId="0" fontId="33" fillId="0" borderId="0">
      <alignment horizontal="left"/>
    </xf>
    <xf numFmtId="0" fontId="38" fillId="0" borderId="0"/>
    <xf numFmtId="37" fontId="2" fillId="0" borderId="0">
      <alignment horizontal="right"/>
    </xf>
    <xf numFmtId="0" fontId="92" fillId="0" borderId="4">
      <alignment horizontal="center"/>
    </xf>
    <xf numFmtId="0" fontId="93" fillId="0" borderId="0"/>
    <xf numFmtId="0" fontId="93" fillId="0" borderId="31">
      <alignment horizontal="center"/>
      <protection locked="0"/>
    </xf>
    <xf numFmtId="0" fontId="92" fillId="0" borderId="0">
      <alignment horizontal="center"/>
      <protection locked="0"/>
    </xf>
    <xf numFmtId="0" fontId="92" fillId="6" borderId="0"/>
    <xf numFmtId="0" fontId="92" fillId="0" borderId="0">
      <protection locked="0"/>
    </xf>
    <xf numFmtId="0" fontId="92" fillId="0" borderId="0"/>
    <xf numFmtId="207" fontId="92" fillId="0" borderId="0"/>
    <xf numFmtId="208" fontId="92" fillId="0" borderId="0"/>
    <xf numFmtId="0" fontId="93" fillId="7" borderId="0">
      <alignment horizontal="right"/>
    </xf>
    <xf numFmtId="0" fontId="92" fillId="0" borderId="0"/>
    <xf numFmtId="0" fontId="94" fillId="8" borderId="0"/>
    <xf numFmtId="0" fontId="95" fillId="9" borderId="0"/>
    <xf numFmtId="0" fontId="95" fillId="9" borderId="0"/>
    <xf numFmtId="0" fontId="94" fillId="10" borderId="0"/>
    <xf numFmtId="0" fontId="94" fillId="11" borderId="0"/>
    <xf numFmtId="0" fontId="95" fillId="12" borderId="0"/>
    <xf numFmtId="0" fontId="95" fillId="13" borderId="0"/>
    <xf numFmtId="0" fontId="94" fillId="14" borderId="0"/>
    <xf numFmtId="0" fontId="94" fillId="14" borderId="0"/>
    <xf numFmtId="0" fontId="95" fillId="12" borderId="0"/>
    <xf numFmtId="0" fontId="95" fillId="15" borderId="0"/>
    <xf numFmtId="0" fontId="94" fillId="13" borderId="0"/>
    <xf numFmtId="0" fontId="94" fillId="8" borderId="0"/>
    <xf numFmtId="0" fontId="95" fillId="9" borderId="0"/>
    <xf numFmtId="0" fontId="95" fillId="13" borderId="0"/>
    <xf numFmtId="0" fontId="94" fillId="13" borderId="0"/>
    <xf numFmtId="0" fontId="94" fillId="16" borderId="0"/>
    <xf numFmtId="0" fontId="95" fillId="17" borderId="0"/>
    <xf numFmtId="0" fontId="95" fillId="9" borderId="0"/>
    <xf numFmtId="0" fontId="94" fillId="10" borderId="0"/>
    <xf numFmtId="0" fontId="94" fillId="18" borderId="0"/>
    <xf numFmtId="0" fontId="95" fillId="12" borderId="0"/>
    <xf numFmtId="0" fontId="95" fillId="19" borderId="0"/>
    <xf numFmtId="0" fontId="94" fillId="19" borderId="0"/>
    <xf numFmtId="41" fontId="31" fillId="0" borderId="0"/>
    <xf numFmtId="0" fontId="96" fillId="0" borderId="0">
      <alignment horizontal="center" wrapText="1"/>
      <protection locked="0"/>
    </xf>
    <xf numFmtId="0" fontId="97" fillId="0" borderId="0"/>
    <xf numFmtId="0" fontId="98" fillId="0" borderId="0"/>
    <xf numFmtId="0" fontId="99" fillId="20" borderId="0"/>
    <xf numFmtId="0" fontId="100" fillId="21" borderId="0">
      <alignment vertical="center"/>
    </xf>
    <xf numFmtId="0" fontId="101" fillId="0" borderId="0"/>
    <xf numFmtId="3" fontId="102" fillId="0" borderId="0"/>
    <xf numFmtId="0" fontId="89" fillId="0" borderId="0"/>
    <xf numFmtId="37" fontId="103" fillId="0" borderId="0">
      <protection locked="0"/>
    </xf>
    <xf numFmtId="0" fontId="104" fillId="22" borderId="52">
      <alignment horizontal="center"/>
    </xf>
    <xf numFmtId="0" fontId="105" fillId="0" borderId="0"/>
    <xf numFmtId="0" fontId="46" fillId="0" borderId="1"/>
    <xf numFmtId="209" fontId="106" fillId="0" borderId="37"/>
    <xf numFmtId="0" fontId="96" fillId="0" borderId="31"/>
    <xf numFmtId="0" fontId="96" fillId="0" borderId="53"/>
    <xf numFmtId="210" fontId="75" fillId="0" borderId="0"/>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211" fontId="107" fillId="23" borderId="0"/>
    <xf numFmtId="212" fontId="206" fillId="0" borderId="0"/>
    <xf numFmtId="213" fontId="78" fillId="0" borderId="0"/>
    <xf numFmtId="181" fontId="77" fillId="0" borderId="0"/>
    <xf numFmtId="214" fontId="77" fillId="0" borderId="0"/>
    <xf numFmtId="215" fontId="75" fillId="0" borderId="0"/>
    <xf numFmtId="216" fontId="75" fillId="0" borderId="0"/>
    <xf numFmtId="217" fontId="77" fillId="0" borderId="0"/>
    <xf numFmtId="218" fontId="77" fillId="0" borderId="0"/>
    <xf numFmtId="181" fontId="77" fillId="0" borderId="0"/>
    <xf numFmtId="0" fontId="107" fillId="23" borderId="0"/>
    <xf numFmtId="0" fontId="108" fillId="0" borderId="0"/>
    <xf numFmtId="0" fontId="109" fillId="0" borderId="0">
      <alignment horizontal="center"/>
      <protection locked="0"/>
    </xf>
    <xf numFmtId="219" fontId="75" fillId="0" borderId="0"/>
    <xf numFmtId="0" fontId="110" fillId="0" borderId="0"/>
    <xf numFmtId="0" fontId="111" fillId="0" borderId="1">
      <alignment horizontal="center"/>
    </xf>
    <xf numFmtId="0" fontId="112" fillId="0" borderId="0">
      <alignment vertical="top"/>
      <protection locked="0"/>
    </xf>
    <xf numFmtId="0" fontId="113" fillId="0" borderId="0">
      <alignment horizontal="right"/>
    </xf>
    <xf numFmtId="0" fontId="206" fillId="0" borderId="0">
      <alignment horizontal="right"/>
    </xf>
    <xf numFmtId="0" fontId="114" fillId="0" borderId="2">
      <alignment horizontal="center"/>
    </xf>
    <xf numFmtId="220" fontId="75" fillId="0" borderId="0"/>
    <xf numFmtId="220" fontId="75" fillId="0" borderId="0"/>
    <xf numFmtId="220" fontId="75" fillId="0" borderId="0"/>
    <xf numFmtId="220" fontId="75" fillId="0" borderId="0"/>
    <xf numFmtId="220" fontId="75" fillId="0" borderId="0"/>
    <xf numFmtId="220" fontId="75" fillId="0" borderId="0"/>
    <xf numFmtId="220" fontId="75" fillId="0" borderId="0"/>
    <xf numFmtId="220" fontId="75" fillId="0" borderId="0"/>
    <xf numFmtId="217" fontId="77" fillId="0" borderId="0"/>
    <xf numFmtId="195" fontId="2" fillId="0" borderId="0">
      <alignment horizontal="right"/>
    </xf>
    <xf numFmtId="221" fontId="38" fillId="0" borderId="0"/>
    <xf numFmtId="181" fontId="89" fillId="0" borderId="0"/>
    <xf numFmtId="37" fontId="87" fillId="0" borderId="0"/>
    <xf numFmtId="181" fontId="87" fillId="0" borderId="0"/>
    <xf numFmtId="39" fontId="87" fillId="0" borderId="0"/>
    <xf numFmtId="37" fontId="115" fillId="0" borderId="0"/>
    <xf numFmtId="39" fontId="115" fillId="0" borderId="0"/>
    <xf numFmtId="0" fontId="116" fillId="0" borderId="0"/>
    <xf numFmtId="0" fontId="77" fillId="0" borderId="0"/>
    <xf numFmtId="0" fontId="116" fillId="0" borderId="0"/>
    <xf numFmtId="0" fontId="77" fillId="0" borderId="0"/>
    <xf numFmtId="222" fontId="2" fillId="0" borderId="0"/>
    <xf numFmtId="0" fontId="117" fillId="0" borderId="0">
      <protection locked="0"/>
    </xf>
    <xf numFmtId="0" fontId="118" fillId="0" borderId="0">
      <alignment horizontal="left"/>
    </xf>
    <xf numFmtId="0" fontId="119" fillId="0" borderId="0"/>
    <xf numFmtId="0" fontId="206" fillId="0" borderId="31">
      <alignment horizontal="centerContinuous"/>
    </xf>
    <xf numFmtId="0" fontId="206" fillId="0" borderId="1">
      <alignment horizontal="centerContinuous"/>
    </xf>
    <xf numFmtId="223" fontId="2" fillId="0" borderId="0">
      <alignment horizontal="center"/>
    </xf>
    <xf numFmtId="181" fontId="77" fillId="0" borderId="0"/>
    <xf numFmtId="224" fontId="120" fillId="0" borderId="54">
      <protection locked="0"/>
    </xf>
    <xf numFmtId="0" fontId="115" fillId="0" borderId="0"/>
    <xf numFmtId="0" fontId="115" fillId="0" borderId="0"/>
    <xf numFmtId="209" fontId="87" fillId="0" borderId="0"/>
    <xf numFmtId="178" fontId="87" fillId="0" borderId="0"/>
    <xf numFmtId="221" fontId="75" fillId="0" borderId="0"/>
    <xf numFmtId="225" fontId="115" fillId="0" borderId="0"/>
    <xf numFmtId="226" fontId="75" fillId="0" borderId="0"/>
    <xf numFmtId="227" fontId="38" fillId="0" borderId="0"/>
    <xf numFmtId="209" fontId="206" fillId="0" borderId="0"/>
    <xf numFmtId="178" fontId="206" fillId="0" borderId="0"/>
    <xf numFmtId="228" fontId="206" fillId="0" borderId="0"/>
    <xf numFmtId="39" fontId="206" fillId="0" borderId="0"/>
    <xf numFmtId="229" fontId="206" fillId="0" borderId="0"/>
    <xf numFmtId="230" fontId="75" fillId="0" borderId="0"/>
    <xf numFmtId="0" fontId="121" fillId="23" borderId="55">
      <alignment horizontal="left"/>
    </xf>
    <xf numFmtId="15" fontId="122" fillId="0" borderId="0"/>
    <xf numFmtId="231" fontId="114" fillId="0" borderId="0">
      <alignment horizontal="right"/>
    </xf>
    <xf numFmtId="232" fontId="72" fillId="0" borderId="0">
      <alignment horizontal="right"/>
    </xf>
    <xf numFmtId="14" fontId="78" fillId="0" borderId="0"/>
    <xf numFmtId="15" fontId="122" fillId="0" borderId="0"/>
    <xf numFmtId="233" fontId="121" fillId="0" borderId="0">
      <alignment vertical="center"/>
    </xf>
    <xf numFmtId="234" fontId="75" fillId="0" borderId="0"/>
    <xf numFmtId="41" fontId="75" fillId="0" borderId="0"/>
    <xf numFmtId="43" fontId="75" fillId="0" borderId="0"/>
    <xf numFmtId="0" fontId="123" fillId="0" borderId="0">
      <protection locked="0"/>
    </xf>
    <xf numFmtId="235" fontId="75" fillId="0" borderId="0"/>
    <xf numFmtId="236" fontId="38" fillId="0" borderId="0"/>
    <xf numFmtId="224" fontId="98" fillId="0" borderId="0"/>
    <xf numFmtId="0" fontId="206" fillId="0" borderId="56"/>
    <xf numFmtId="0" fontId="105" fillId="0" borderId="0"/>
    <xf numFmtId="0" fontId="124" fillId="0" borderId="0">
      <protection locked="0"/>
    </xf>
    <xf numFmtId="0" fontId="124" fillId="0" borderId="0">
      <protection locked="0"/>
    </xf>
    <xf numFmtId="217" fontId="77" fillId="0" borderId="0"/>
    <xf numFmtId="181" fontId="77" fillId="0" borderId="0"/>
    <xf numFmtId="217" fontId="77" fillId="0" borderId="0"/>
    <xf numFmtId="218" fontId="77" fillId="0" borderId="0"/>
    <xf numFmtId="181" fontId="77" fillId="0" borderId="0"/>
    <xf numFmtId="0" fontId="125" fillId="0" borderId="0">
      <alignment horizontal="left"/>
    </xf>
    <xf numFmtId="0" fontId="33" fillId="0" borderId="0">
      <alignment horizontal="left"/>
    </xf>
    <xf numFmtId="0" fontId="89" fillId="24" borderId="4"/>
    <xf numFmtId="39" fontId="75" fillId="0" borderId="0"/>
    <xf numFmtId="237" fontId="2" fillId="0" borderId="0"/>
    <xf numFmtId="0" fontId="206" fillId="0" borderId="0"/>
    <xf numFmtId="0" fontId="75" fillId="0" borderId="0">
      <protection locked="0"/>
    </xf>
    <xf numFmtId="0" fontId="75" fillId="0" borderId="0"/>
    <xf numFmtId="238" fontId="75" fillId="0" borderId="0">
      <protection locked="0"/>
    </xf>
    <xf numFmtId="238" fontId="75" fillId="0" borderId="0">
      <protection locked="0"/>
    </xf>
    <xf numFmtId="238" fontId="75" fillId="0" borderId="0">
      <protection locked="0"/>
    </xf>
    <xf numFmtId="238" fontId="75" fillId="0" borderId="0">
      <protection locked="0"/>
    </xf>
    <xf numFmtId="238" fontId="75" fillId="0" borderId="0">
      <protection locked="0"/>
    </xf>
    <xf numFmtId="238" fontId="75" fillId="0" borderId="0">
      <protection locked="0"/>
    </xf>
    <xf numFmtId="238" fontId="75" fillId="0" borderId="0">
      <protection locked="0"/>
    </xf>
    <xf numFmtId="0" fontId="123" fillId="0" borderId="0">
      <protection locked="0"/>
    </xf>
    <xf numFmtId="0" fontId="123" fillId="0" borderId="0">
      <protection locked="0"/>
    </xf>
    <xf numFmtId="2" fontId="126" fillId="0" borderId="0"/>
    <xf numFmtId="0" fontId="127" fillId="0" borderId="0">
      <alignment vertical="top"/>
      <protection locked="0"/>
    </xf>
    <xf numFmtId="239" fontId="31" fillId="0" borderId="0">
      <alignment horizontal="right"/>
    </xf>
    <xf numFmtId="0" fontId="75" fillId="0" borderId="0"/>
    <xf numFmtId="38" fontId="89" fillId="20" borderId="0"/>
    <xf numFmtId="240" fontId="75" fillId="25" borderId="4"/>
    <xf numFmtId="0" fontId="128" fillId="0" borderId="0"/>
    <xf numFmtId="0" fontId="129" fillId="0" borderId="0">
      <alignment horizontal="left"/>
    </xf>
    <xf numFmtId="0" fontId="130" fillId="0" borderId="0">
      <alignment horizontal="right" vertical="top"/>
    </xf>
    <xf numFmtId="0" fontId="131" fillId="0" borderId="57">
      <alignment horizontal="left" vertical="center"/>
    </xf>
    <xf numFmtId="0" fontId="131" fillId="0" borderId="9">
      <alignment horizontal="left" vertical="center"/>
    </xf>
    <xf numFmtId="0" fontId="109" fillId="0" borderId="0"/>
    <xf numFmtId="0" fontId="109" fillId="0" borderId="0">
      <protection locked="0"/>
    </xf>
    <xf numFmtId="0" fontId="132" fillId="0" borderId="0"/>
    <xf numFmtId="0" fontId="131" fillId="0" borderId="0"/>
    <xf numFmtId="241" fontId="75" fillId="0" borderId="0"/>
    <xf numFmtId="0" fontId="133" fillId="0" borderId="0">
      <alignment vertical="top"/>
      <protection locked="0"/>
    </xf>
    <xf numFmtId="0" fontId="134" fillId="0" borderId="0">
      <alignment vertical="top"/>
      <protection locked="0"/>
    </xf>
    <xf numFmtId="0" fontId="38" fillId="0" borderId="0">
      <alignment vertical="top"/>
      <protection locked="0"/>
    </xf>
    <xf numFmtId="0" fontId="135" fillId="0" borderId="0"/>
    <xf numFmtId="0" fontId="136" fillId="0" borderId="0">
      <alignment vertical="top"/>
      <protection locked="0"/>
    </xf>
    <xf numFmtId="179" fontId="2" fillId="0" borderId="0">
      <protection locked="0"/>
    </xf>
    <xf numFmtId="242" fontId="137" fillId="0" borderId="0"/>
    <xf numFmtId="243" fontId="137" fillId="0" borderId="0"/>
    <xf numFmtId="244" fontId="137" fillId="0" borderId="0"/>
    <xf numFmtId="10" fontId="89" fillId="4" borderId="4"/>
    <xf numFmtId="245" fontId="38" fillId="26" borderId="0"/>
    <xf numFmtId="0" fontId="138" fillId="0" borderId="0"/>
    <xf numFmtId="0" fontId="113" fillId="27" borderId="0">
      <alignment horizontal="right"/>
    </xf>
    <xf numFmtId="0" fontId="103" fillId="0" borderId="0">
      <protection locked="0"/>
    </xf>
    <xf numFmtId="178" fontId="98" fillId="0" borderId="0"/>
    <xf numFmtId="38" fontId="91" fillId="0" borderId="0"/>
    <xf numFmtId="38" fontId="139" fillId="0" borderId="0"/>
    <xf numFmtId="38" fontId="140" fillId="0" borderId="0"/>
    <xf numFmtId="38" fontId="113" fillId="0" borderId="0"/>
    <xf numFmtId="0" fontId="31" fillId="0" borderId="0"/>
    <xf numFmtId="0" fontId="31" fillId="0" borderId="0"/>
    <xf numFmtId="0" fontId="141" fillId="20" borderId="0"/>
    <xf numFmtId="0" fontId="2" fillId="0" borderId="0">
      <alignment horizontal="left" vertical="center"/>
    </xf>
    <xf numFmtId="0" fontId="206" fillId="0" borderId="0">
      <alignment horizontal="fill"/>
    </xf>
    <xf numFmtId="217" fontId="77" fillId="0" borderId="0"/>
    <xf numFmtId="181" fontId="77" fillId="0" borderId="0"/>
    <xf numFmtId="217" fontId="77" fillId="0" borderId="0"/>
    <xf numFmtId="218" fontId="77" fillId="0" borderId="0"/>
    <xf numFmtId="181" fontId="77" fillId="0" borderId="0"/>
    <xf numFmtId="245" fontId="38" fillId="28" borderId="0"/>
    <xf numFmtId="0" fontId="142" fillId="4" borderId="58">
      <alignment vertical="center"/>
    </xf>
    <xf numFmtId="246" fontId="75" fillId="0" borderId="0"/>
    <xf numFmtId="247" fontId="75" fillId="0" borderId="0"/>
    <xf numFmtId="248" fontId="38" fillId="0" borderId="0"/>
    <xf numFmtId="211" fontId="38" fillId="0" borderId="0"/>
    <xf numFmtId="0" fontId="143" fillId="0" borderId="31"/>
    <xf numFmtId="249" fontId="144" fillId="0" borderId="0"/>
    <xf numFmtId="217" fontId="144" fillId="0" borderId="0"/>
    <xf numFmtId="250" fontId="75" fillId="0" borderId="0"/>
    <xf numFmtId="251" fontId="75" fillId="0" borderId="0"/>
    <xf numFmtId="252" fontId="38" fillId="0" borderId="0"/>
    <xf numFmtId="179" fontId="38" fillId="0" borderId="0"/>
    <xf numFmtId="253" fontId="75" fillId="0" borderId="0"/>
    <xf numFmtId="254" fontId="75" fillId="0" borderId="0"/>
    <xf numFmtId="255" fontId="75" fillId="0" borderId="0"/>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06" fillId="0" borderId="0">
      <alignment horizontal="centerContinuous"/>
    </xf>
    <xf numFmtId="0" fontId="2" fillId="0" borderId="0"/>
    <xf numFmtId="0" fontId="141" fillId="20" borderId="0"/>
    <xf numFmtId="37" fontId="145" fillId="0" borderId="0"/>
    <xf numFmtId="0" fontId="119" fillId="0" borderId="0"/>
    <xf numFmtId="256" fontId="75" fillId="0" borderId="0"/>
    <xf numFmtId="37" fontId="146" fillId="29" borderId="59">
      <alignment horizontal="right" vertical="center"/>
      <protection locked="0"/>
    </xf>
    <xf numFmtId="39" fontId="38" fillId="0" borderId="0"/>
    <xf numFmtId="0" fontId="147" fillId="0" borderId="0"/>
    <xf numFmtId="242" fontId="148" fillId="0" borderId="0"/>
    <xf numFmtId="243" fontId="148" fillId="0" borderId="0"/>
    <xf numFmtId="244" fontId="148" fillId="0" borderId="0"/>
    <xf numFmtId="257" fontId="148" fillId="0" borderId="0">
      <alignment horizontal="right"/>
    </xf>
    <xf numFmtId="0" fontId="75" fillId="0" borderId="0"/>
    <xf numFmtId="229" fontId="75" fillId="0" borderId="39">
      <protection locked="0"/>
    </xf>
    <xf numFmtId="0" fontId="2" fillId="0" borderId="0"/>
    <xf numFmtId="181" fontId="75" fillId="0" borderId="0"/>
    <xf numFmtId="181" fontId="75" fillId="0" borderId="0"/>
    <xf numFmtId="229" fontId="146" fillId="30" borderId="60">
      <alignment horizontal="right" vertical="center"/>
      <protection locked="0"/>
    </xf>
    <xf numFmtId="181" fontId="75" fillId="0" borderId="0"/>
    <xf numFmtId="39" fontId="75" fillId="0" borderId="0"/>
    <xf numFmtId="0" fontId="144" fillId="0" borderId="0"/>
    <xf numFmtId="258" fontId="75" fillId="0" borderId="39">
      <protection locked="0"/>
    </xf>
    <xf numFmtId="259" fontId="75" fillId="0" borderId="0"/>
    <xf numFmtId="260" fontId="75" fillId="0" borderId="0"/>
    <xf numFmtId="261" fontId="75" fillId="0" borderId="0"/>
    <xf numFmtId="0" fontId="149" fillId="0" borderId="0"/>
    <xf numFmtId="40" fontId="150" fillId="4" borderId="0">
      <alignment horizontal="right"/>
    </xf>
    <xf numFmtId="0" fontId="151" fillId="4" borderId="0">
      <alignment horizontal="right"/>
    </xf>
    <xf numFmtId="0" fontId="152" fillId="4" borderId="39"/>
    <xf numFmtId="0" fontId="152" fillId="0" borderId="0">
      <alignment horizontal="centerContinuous"/>
    </xf>
    <xf numFmtId="0" fontId="153" fillId="0" borderId="0">
      <alignment horizontal="centerContinuous"/>
    </xf>
    <xf numFmtId="9" fontId="206" fillId="0" borderId="61"/>
    <xf numFmtId="0" fontId="154" fillId="0" borderId="0">
      <alignment horizontal="left"/>
    </xf>
    <xf numFmtId="0" fontId="155" fillId="0" borderId="0">
      <alignment horizontal="left"/>
    </xf>
    <xf numFmtId="181" fontId="75" fillId="31" borderId="0"/>
    <xf numFmtId="262" fontId="75" fillId="0" borderId="0"/>
    <xf numFmtId="263" fontId="75" fillId="0" borderId="0"/>
    <xf numFmtId="14" fontId="96" fillId="0" borderId="0">
      <alignment horizontal="center" wrapText="1"/>
      <protection locked="0"/>
    </xf>
    <xf numFmtId="264" fontId="75" fillId="0" borderId="0"/>
    <xf numFmtId="9" fontId="2" fillId="0" borderId="0"/>
    <xf numFmtId="10" fontId="2" fillId="0" borderId="0"/>
    <xf numFmtId="216" fontId="75" fillId="0" borderId="0"/>
    <xf numFmtId="265" fontId="75" fillId="0" borderId="0"/>
    <xf numFmtId="10" fontId="75" fillId="0" borderId="0"/>
    <xf numFmtId="266" fontId="72" fillId="0" borderId="0">
      <alignment horizontal="right"/>
    </xf>
    <xf numFmtId="179" fontId="156" fillId="0" borderId="0"/>
    <xf numFmtId="9" fontId="115" fillId="0" borderId="0"/>
    <xf numFmtId="10" fontId="115" fillId="0" borderId="0"/>
    <xf numFmtId="267" fontId="157" fillId="0" borderId="0"/>
    <xf numFmtId="0" fontId="75" fillId="0" borderId="0"/>
    <xf numFmtId="13" fontId="75" fillId="0" borderId="0"/>
    <xf numFmtId="0" fontId="89" fillId="20" borderId="4"/>
    <xf numFmtId="217" fontId="77" fillId="0" borderId="0"/>
    <xf numFmtId="181" fontId="77" fillId="0" borderId="0"/>
    <xf numFmtId="217" fontId="77" fillId="0" borderId="0"/>
    <xf numFmtId="218" fontId="77" fillId="0" borderId="0"/>
    <xf numFmtId="181" fontId="77" fillId="0" borderId="0"/>
    <xf numFmtId="4" fontId="33" fillId="0" borderId="0">
      <alignment horizontal="right"/>
    </xf>
    <xf numFmtId="226" fontId="158" fillId="0" borderId="0"/>
    <xf numFmtId="0" fontId="122" fillId="0" borderId="0">
      <alignment horizontal="left"/>
    </xf>
    <xf numFmtId="15" fontId="122" fillId="0" borderId="0"/>
    <xf numFmtId="4" fontId="122" fillId="0" borderId="0"/>
    <xf numFmtId="0" fontId="106" fillId="0" borderId="31">
      <alignment horizontal="center"/>
    </xf>
    <xf numFmtId="3" fontId="122" fillId="0" borderId="0"/>
    <xf numFmtId="0" fontId="122" fillId="32" borderId="0"/>
    <xf numFmtId="0" fontId="159" fillId="0" borderId="62"/>
    <xf numFmtId="0" fontId="121" fillId="20" borderId="0"/>
    <xf numFmtId="268" fontId="126" fillId="0" borderId="0">
      <alignment horizontal="right"/>
    </xf>
    <xf numFmtId="0" fontId="121" fillId="23" borderId="0"/>
    <xf numFmtId="3" fontId="160" fillId="0" borderId="0"/>
    <xf numFmtId="37" fontId="79" fillId="4" borderId="46">
      <alignment horizontal="right"/>
    </xf>
    <xf numFmtId="0" fontId="107" fillId="33" borderId="0"/>
    <xf numFmtId="4" fontId="161" fillId="0" borderId="0">
      <alignment horizontal="right"/>
    </xf>
    <xf numFmtId="0" fontId="38" fillId="0" borderId="0"/>
    <xf numFmtId="269" fontId="38" fillId="0" borderId="0">
      <alignment horizontal="left"/>
    </xf>
    <xf numFmtId="41" fontId="2" fillId="0" borderId="0"/>
    <xf numFmtId="0" fontId="162" fillId="23" borderId="0"/>
    <xf numFmtId="0" fontId="4" fillId="0" borderId="51">
      <alignment horizontal="centerContinuous"/>
    </xf>
    <xf numFmtId="0" fontId="75" fillId="0" borderId="0"/>
    <xf numFmtId="0" fontId="75" fillId="0" borderId="0"/>
    <xf numFmtId="0" fontId="4" fillId="0" borderId="51">
      <alignment horizontal="centerContinuous"/>
    </xf>
    <xf numFmtId="0" fontId="119" fillId="0" borderId="51">
      <alignment horizontal="centerContinuous"/>
    </xf>
    <xf numFmtId="0" fontId="119" fillId="0" borderId="51">
      <alignment horizontal="centerContinuous"/>
    </xf>
    <xf numFmtId="0" fontId="163" fillId="0" borderId="0">
      <alignment horizontal="left"/>
    </xf>
    <xf numFmtId="0" fontId="2" fillId="34" borderId="0"/>
    <xf numFmtId="0" fontId="164" fillId="35" borderId="0"/>
    <xf numFmtId="1" fontId="75" fillId="0" borderId="0"/>
    <xf numFmtId="43" fontId="89" fillId="0" borderId="63"/>
    <xf numFmtId="270" fontId="78" fillId="0" borderId="5">
      <alignment horizontal="justify" vertical="top" wrapText="1"/>
    </xf>
    <xf numFmtId="0" fontId="165" fillId="36" borderId="10">
      <protection locked="0"/>
    </xf>
    <xf numFmtId="0" fontId="144" fillId="0" borderId="0"/>
    <xf numFmtId="0" fontId="99" fillId="23" borderId="0"/>
    <xf numFmtId="0" fontId="206" fillId="0" borderId="0"/>
    <xf numFmtId="0" fontId="166" fillId="0" borderId="4">
      <alignment horizontal="center"/>
    </xf>
    <xf numFmtId="0" fontId="77" fillId="0" borderId="0">
      <protection locked="0"/>
    </xf>
    <xf numFmtId="0" fontId="166" fillId="0" borderId="0">
      <alignment horizontal="center" vertical="center"/>
    </xf>
    <xf numFmtId="0" fontId="167" fillId="0" borderId="0">
      <alignment horizontal="left" vertical="center"/>
    </xf>
    <xf numFmtId="0" fontId="143" fillId="0" borderId="0"/>
    <xf numFmtId="0" fontId="168" fillId="0" borderId="64"/>
    <xf numFmtId="40" fontId="169" fillId="0" borderId="0">
      <alignment horizontal="right"/>
    </xf>
    <xf numFmtId="0" fontId="165" fillId="36" borderId="10">
      <protection locked="0"/>
    </xf>
    <xf numFmtId="179" fontId="33" fillId="0" borderId="0"/>
    <xf numFmtId="179" fontId="33" fillId="0" borderId="0"/>
    <xf numFmtId="179" fontId="33" fillId="0" borderId="0"/>
    <xf numFmtId="179" fontId="33" fillId="0" borderId="0"/>
    <xf numFmtId="179" fontId="33" fillId="0" borderId="0"/>
    <xf numFmtId="179" fontId="33" fillId="0" borderId="0"/>
    <xf numFmtId="179" fontId="33" fillId="0" borderId="0"/>
    <xf numFmtId="0" fontId="165" fillId="36" borderId="10">
      <protection locked="0"/>
    </xf>
    <xf numFmtId="179" fontId="33" fillId="0" borderId="0"/>
    <xf numFmtId="179" fontId="33" fillId="0" borderId="0"/>
    <xf numFmtId="179" fontId="33" fillId="0" borderId="0"/>
    <xf numFmtId="179" fontId="33" fillId="0" borderId="0"/>
    <xf numFmtId="0" fontId="170" fillId="0" borderId="0">
      <alignment horizontal="center" vertical="center"/>
    </xf>
    <xf numFmtId="0" fontId="170" fillId="0" borderId="0"/>
    <xf numFmtId="0" fontId="109" fillId="0" borderId="0">
      <alignment horizontal="left"/>
    </xf>
    <xf numFmtId="0" fontId="171" fillId="0" borderId="0">
      <alignment horizontal="left" vertical="top"/>
    </xf>
    <xf numFmtId="0" fontId="121" fillId="23" borderId="0"/>
    <xf numFmtId="49" fontId="78" fillId="0" borderId="0"/>
    <xf numFmtId="271" fontId="75" fillId="0" borderId="0"/>
    <xf numFmtId="272" fontId="75" fillId="0" borderId="0"/>
    <xf numFmtId="0" fontId="149" fillId="0" borderId="0"/>
    <xf numFmtId="273" fontId="75" fillId="0" borderId="0"/>
    <xf numFmtId="0" fontId="172" fillId="0" borderId="0">
      <alignment horizontal="left" vertical="top"/>
    </xf>
    <xf numFmtId="0" fontId="37" fillId="0" borderId="0">
      <alignment horizontal="center"/>
    </xf>
    <xf numFmtId="0" fontId="173" fillId="37" borderId="0"/>
    <xf numFmtId="0" fontId="126" fillId="0" borderId="65"/>
    <xf numFmtId="274" fontId="2" fillId="0" borderId="0"/>
    <xf numFmtId="275" fontId="2" fillId="0" borderId="0"/>
    <xf numFmtId="0" fontId="206" fillId="0" borderId="1">
      <alignment horizontal="center"/>
    </xf>
    <xf numFmtId="0" fontId="206" fillId="0" borderId="1">
      <alignment horizontal="centerContinuous"/>
    </xf>
    <xf numFmtId="0" fontId="206" fillId="0" borderId="1">
      <alignment horizontal="centerContinuous"/>
    </xf>
    <xf numFmtId="209" fontId="206" fillId="0" borderId="56"/>
    <xf numFmtId="9" fontId="174" fillId="0" borderId="0">
      <protection locked="0"/>
    </xf>
    <xf numFmtId="49" fontId="103" fillId="0" borderId="66">
      <alignment horizontal="left"/>
      <protection locked="0"/>
    </xf>
    <xf numFmtId="276" fontId="2" fillId="0" borderId="0"/>
    <xf numFmtId="277" fontId="2" fillId="0" borderId="0"/>
    <xf numFmtId="0" fontId="156" fillId="0" borderId="0">
      <alignment horizontal="center" vertical="center" wrapText="1"/>
    </xf>
    <xf numFmtId="278" fontId="72" fillId="0" borderId="0"/>
    <xf numFmtId="279" fontId="72" fillId="0" borderId="0">
      <alignment horizontal="right"/>
    </xf>
    <xf numFmtId="41" fontId="89" fillId="0" borderId="13"/>
    <xf numFmtId="9" fontId="175" fillId="0" borderId="0"/>
    <xf numFmtId="0" fontId="206" fillId="0" borderId="0"/>
    <xf numFmtId="0" fontId="23" fillId="0" borderId="0"/>
    <xf numFmtId="261" fontId="206" fillId="0" borderId="0"/>
    <xf numFmtId="260" fontId="206" fillId="0" borderId="0"/>
    <xf numFmtId="41" fontId="75" fillId="0" borderId="0"/>
    <xf numFmtId="9" fontId="206" fillId="0" borderId="0"/>
    <xf numFmtId="261" fontId="75" fillId="0" borderId="0"/>
    <xf numFmtId="260" fontId="75" fillId="0" borderId="0"/>
    <xf numFmtId="9" fontId="38" fillId="0" borderId="0"/>
    <xf numFmtId="9" fontId="176" fillId="0" borderId="0"/>
    <xf numFmtId="9" fontId="38" fillId="0" borderId="0"/>
    <xf numFmtId="9" fontId="38" fillId="0" borderId="0"/>
    <xf numFmtId="9" fontId="75" fillId="0" borderId="0"/>
    <xf numFmtId="9" fontId="38" fillId="0" borderId="0"/>
    <xf numFmtId="9" fontId="38" fillId="0" borderId="0">
      <alignment vertical="center"/>
    </xf>
    <xf numFmtId="9" fontId="176" fillId="0" borderId="0">
      <alignment vertical="center"/>
    </xf>
    <xf numFmtId="9" fontId="38" fillId="0" borderId="0">
      <alignment vertical="center"/>
    </xf>
    <xf numFmtId="9" fontId="38" fillId="0" borderId="0"/>
    <xf numFmtId="9" fontId="206" fillId="0" borderId="0"/>
    <xf numFmtId="9" fontId="176" fillId="0" borderId="0"/>
    <xf numFmtId="9" fontId="176" fillId="0" borderId="0">
      <alignment vertical="center"/>
    </xf>
    <xf numFmtId="9" fontId="15" fillId="0" borderId="0">
      <alignment vertical="center"/>
    </xf>
    <xf numFmtId="183" fontId="177" fillId="0" borderId="0"/>
    <xf numFmtId="280" fontId="177" fillId="0" borderId="0"/>
    <xf numFmtId="0" fontId="75" fillId="0" borderId="5">
      <alignment horizontal="right"/>
    </xf>
    <xf numFmtId="0" fontId="178" fillId="0" borderId="5">
      <alignment horizontal="center"/>
    </xf>
    <xf numFmtId="0" fontId="179" fillId="0" borderId="0"/>
    <xf numFmtId="0" fontId="180" fillId="0" borderId="0"/>
    <xf numFmtId="0" fontId="181" fillId="0" borderId="6">
      <alignment horizont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3"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184" fillId="38" borderId="0">
      <alignment vertical="center"/>
    </xf>
    <xf numFmtId="0" fontId="182" fillId="38" borderId="0">
      <alignment vertical="center"/>
    </xf>
    <xf numFmtId="0" fontId="185" fillId="39" borderId="0"/>
    <xf numFmtId="0" fontId="182" fillId="38" borderId="0">
      <alignment vertical="center"/>
    </xf>
    <xf numFmtId="0" fontId="182" fillId="38" borderId="0">
      <alignment vertical="center"/>
    </xf>
    <xf numFmtId="0" fontId="182" fillId="23" borderId="0">
      <alignment vertical="center"/>
    </xf>
    <xf numFmtId="0" fontId="182" fillId="38" borderId="0">
      <alignment vertical="center"/>
    </xf>
    <xf numFmtId="0" fontId="182" fillId="38" borderId="0">
      <alignment vertical="center"/>
    </xf>
    <xf numFmtId="0" fontId="186" fillId="38" borderId="0">
      <alignment vertical="center"/>
    </xf>
    <xf numFmtId="0" fontId="182" fillId="38" borderId="0">
      <alignment vertical="center"/>
    </xf>
    <xf numFmtId="0" fontId="182" fillId="38" borderId="0">
      <alignment vertical="center"/>
    </xf>
    <xf numFmtId="0" fontId="182" fillId="38" borderId="0">
      <alignment vertical="center"/>
    </xf>
    <xf numFmtId="0" fontId="182" fillId="38" borderId="0">
      <alignment vertical="center"/>
    </xf>
    <xf numFmtId="0" fontId="38" fillId="0" borderId="0"/>
    <xf numFmtId="0" fontId="38" fillId="0" borderId="0"/>
    <xf numFmtId="0" fontId="95" fillId="0" borderId="0">
      <alignment vertical="center"/>
    </xf>
    <xf numFmtId="0" fontId="15" fillId="0" borderId="0">
      <alignment vertical="center"/>
    </xf>
    <xf numFmtId="0" fontId="15" fillId="0" borderId="0">
      <alignment vertical="center"/>
    </xf>
    <xf numFmtId="0" fontId="176" fillId="0" borderId="0">
      <alignment vertical="center"/>
    </xf>
    <xf numFmtId="0" fontId="176" fillId="0" borderId="0">
      <alignment vertical="center"/>
    </xf>
    <xf numFmtId="0" fontId="176" fillId="0" borderId="0">
      <alignment vertical="center"/>
    </xf>
    <xf numFmtId="0" fontId="10" fillId="0" borderId="0">
      <alignment vertical="center"/>
    </xf>
    <xf numFmtId="0" fontId="176" fillId="0" borderId="0">
      <alignment vertical="center"/>
    </xf>
    <xf numFmtId="0" fontId="38" fillId="0" borderId="0"/>
    <xf numFmtId="0" fontId="38" fillId="0" borderId="0">
      <alignment vertical="center"/>
    </xf>
    <xf numFmtId="0" fontId="10" fillId="0" borderId="0">
      <alignment vertical="center"/>
    </xf>
    <xf numFmtId="0" fontId="38" fillId="0" borderId="0"/>
    <xf numFmtId="0" fontId="4" fillId="0" borderId="0">
      <alignment vertical="center"/>
    </xf>
    <xf numFmtId="0" fontId="206" fillId="0" borderId="0"/>
    <xf numFmtId="0" fontId="15" fillId="0" borderId="0">
      <alignment vertical="center"/>
    </xf>
    <xf numFmtId="0" fontId="15" fillId="0" borderId="0">
      <alignment vertical="center"/>
    </xf>
    <xf numFmtId="0" fontId="38" fillId="0" borderId="0">
      <alignment vertical="top"/>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8" fillId="0" borderId="0"/>
    <xf numFmtId="0" fontId="38" fillId="0" borderId="0">
      <alignment vertical="top"/>
    </xf>
    <xf numFmtId="0" fontId="75" fillId="0" borderId="0"/>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8" fillId="0" borderId="0"/>
    <xf numFmtId="0" fontId="36" fillId="0" borderId="0">
      <protection locked="0"/>
    </xf>
    <xf numFmtId="0" fontId="36" fillId="0" borderId="0">
      <protection locked="0"/>
    </xf>
    <xf numFmtId="0" fontId="36" fillId="0" borderId="0">
      <protection locked="0"/>
    </xf>
    <xf numFmtId="0" fontId="38" fillId="0" borderId="0">
      <alignment vertical="center"/>
    </xf>
    <xf numFmtId="0" fontId="38" fillId="0" borderId="0"/>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36" fillId="0" borderId="0">
      <protection locked="0"/>
    </xf>
    <xf numFmtId="0" fontId="176" fillId="0" borderId="0">
      <alignment vertical="center"/>
    </xf>
    <xf numFmtId="0" fontId="206" fillId="0" borderId="0"/>
    <xf numFmtId="0" fontId="4" fillId="0" borderId="0">
      <alignment vertical="center"/>
    </xf>
    <xf numFmtId="0" fontId="38" fillId="0" borderId="0"/>
    <xf numFmtId="0" fontId="206" fillId="0" borderId="0"/>
    <xf numFmtId="0" fontId="206" fillId="0" borderId="0"/>
    <xf numFmtId="0" fontId="187" fillId="0" borderId="0">
      <alignment vertical="center"/>
    </xf>
    <xf numFmtId="0" fontId="4" fillId="0" borderId="0">
      <alignment vertical="center"/>
    </xf>
    <xf numFmtId="0" fontId="38" fillId="0" borderId="0"/>
    <xf numFmtId="0" fontId="15" fillId="0" borderId="0">
      <alignment vertical="center"/>
    </xf>
    <xf numFmtId="0" fontId="38" fillId="0" borderId="0"/>
    <xf numFmtId="0" fontId="38" fillId="0" borderId="0"/>
    <xf numFmtId="0" fontId="38" fillId="0" borderId="0"/>
    <xf numFmtId="0" fontId="38" fillId="0" borderId="0"/>
    <xf numFmtId="0" fontId="206" fillId="0" borderId="0"/>
    <xf numFmtId="0" fontId="38" fillId="0" borderId="0"/>
    <xf numFmtId="0" fontId="38" fillId="0" borderId="0"/>
    <xf numFmtId="0" fontId="206" fillId="0" borderId="0"/>
    <xf numFmtId="0" fontId="38" fillId="0" borderId="0"/>
    <xf numFmtId="0" fontId="206" fillId="0" borderId="0"/>
    <xf numFmtId="0" fontId="38" fillId="0" borderId="0"/>
    <xf numFmtId="0" fontId="15" fillId="0" borderId="0">
      <alignment vertical="center"/>
    </xf>
    <xf numFmtId="0" fontId="15" fillId="0" borderId="0">
      <alignment vertical="center"/>
    </xf>
    <xf numFmtId="281" fontId="206" fillId="0" borderId="0">
      <alignment vertical="center"/>
    </xf>
    <xf numFmtId="0" fontId="38" fillId="0" borderId="0"/>
    <xf numFmtId="0" fontId="38" fillId="0" borderId="0"/>
    <xf numFmtId="0" fontId="206" fillId="0" borderId="0"/>
    <xf numFmtId="0" fontId="67" fillId="0" borderId="0"/>
    <xf numFmtId="0" fontId="38" fillId="0" borderId="0"/>
    <xf numFmtId="0" fontId="38" fillId="0" borderId="0"/>
    <xf numFmtId="0" fontId="38" fillId="0" borderId="0"/>
    <xf numFmtId="0" fontId="206" fillId="0" borderId="0"/>
    <xf numFmtId="0" fontId="38" fillId="0" borderId="0"/>
    <xf numFmtId="0" fontId="38" fillId="0" borderId="0"/>
    <xf numFmtId="0" fontId="206" fillId="0" borderId="0"/>
    <xf numFmtId="0" fontId="38" fillId="0" borderId="0"/>
    <xf numFmtId="0" fontId="38" fillId="0" borderId="0"/>
    <xf numFmtId="0" fontId="38" fillId="0" borderId="0"/>
    <xf numFmtId="0" fontId="206" fillId="0" borderId="0"/>
    <xf numFmtId="0" fontId="188" fillId="0" borderId="0">
      <alignment vertical="top"/>
      <protection locked="0"/>
    </xf>
    <xf numFmtId="0" fontId="189" fillId="0" borderId="0">
      <alignment vertical="top"/>
      <protection locked="0"/>
    </xf>
    <xf numFmtId="0" fontId="189" fillId="0" borderId="0">
      <alignment vertical="top"/>
      <protection locked="0"/>
    </xf>
    <xf numFmtId="0" fontId="136" fillId="0" borderId="0">
      <alignment vertical="top"/>
      <protection locked="0"/>
    </xf>
    <xf numFmtId="0" fontId="190" fillId="0" borderId="0">
      <alignment vertical="top"/>
      <protection locked="0"/>
    </xf>
    <xf numFmtId="0" fontId="136" fillId="0" borderId="0">
      <alignment vertical="top"/>
      <protection locked="0"/>
    </xf>
    <xf numFmtId="0" fontId="170" fillId="0" borderId="0"/>
    <xf numFmtId="0" fontId="38" fillId="0" borderId="0"/>
    <xf numFmtId="0" fontId="7" fillId="0" borderId="0"/>
    <xf numFmtId="0" fontId="7" fillId="0" borderId="0"/>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0" fontId="192" fillId="33" borderId="0">
      <alignment vertical="center"/>
    </xf>
    <xf numFmtId="0" fontId="191" fillId="33" borderId="0">
      <alignment vertical="center"/>
    </xf>
    <xf numFmtId="0" fontId="191" fillId="33" borderId="0">
      <alignment vertical="center"/>
    </xf>
    <xf numFmtId="0" fontId="193" fillId="33" borderId="0">
      <alignment vertical="center"/>
    </xf>
    <xf numFmtId="0" fontId="193" fillId="33" borderId="0">
      <alignment vertical="center"/>
    </xf>
    <xf numFmtId="0" fontId="191" fillId="33" borderId="0">
      <alignment vertical="center"/>
    </xf>
    <xf numFmtId="0" fontId="191" fillId="33" borderId="0">
      <alignment vertical="center"/>
    </xf>
    <xf numFmtId="0" fontId="191" fillId="33" borderId="0">
      <alignment vertical="center"/>
    </xf>
    <xf numFmtId="0" fontId="193" fillId="15" borderId="0"/>
    <xf numFmtId="0" fontId="191" fillId="33" borderId="0">
      <alignment vertical="center"/>
    </xf>
    <xf numFmtId="0" fontId="191" fillId="33" borderId="0">
      <alignment vertical="center"/>
    </xf>
    <xf numFmtId="0" fontId="191" fillId="40" borderId="0">
      <alignment vertical="center"/>
    </xf>
    <xf numFmtId="0" fontId="191" fillId="33" borderId="0">
      <alignment vertical="center"/>
    </xf>
    <xf numFmtId="0" fontId="191" fillId="33" borderId="0">
      <alignment vertical="center"/>
    </xf>
    <xf numFmtId="0" fontId="194" fillId="33" borderId="0">
      <alignment vertical="center"/>
    </xf>
    <xf numFmtId="0" fontId="191" fillId="33" borderId="0">
      <alignment vertical="center"/>
    </xf>
    <xf numFmtId="0" fontId="191" fillId="33" borderId="0">
      <alignment vertical="center"/>
    </xf>
    <xf numFmtId="0" fontId="191" fillId="33" borderId="0">
      <alignment vertical="center"/>
    </xf>
    <xf numFmtId="0" fontId="191" fillId="33" borderId="0">
      <alignment vertical="center"/>
    </xf>
    <xf numFmtId="4" fontId="156" fillId="0" borderId="0"/>
    <xf numFmtId="41" fontId="75" fillId="0" borderId="0"/>
    <xf numFmtId="0" fontId="195" fillId="0" borderId="0">
      <alignment vertical="top"/>
      <protection locked="0"/>
    </xf>
    <xf numFmtId="282" fontId="38" fillId="0" borderId="0">
      <alignment vertical="center"/>
    </xf>
    <xf numFmtId="283" fontId="75" fillId="0" borderId="0"/>
    <xf numFmtId="282" fontId="38" fillId="0" borderId="0"/>
    <xf numFmtId="283" fontId="75" fillId="0" borderId="0"/>
    <xf numFmtId="284" fontId="196" fillId="0" borderId="0"/>
    <xf numFmtId="285" fontId="196" fillId="0" borderId="0"/>
    <xf numFmtId="0" fontId="181" fillId="0" borderId="6">
      <alignment horizontal="left"/>
    </xf>
    <xf numFmtId="286" fontId="75" fillId="0" borderId="0"/>
    <xf numFmtId="287" fontId="206" fillId="0" borderId="0"/>
    <xf numFmtId="40" fontId="197" fillId="0" borderId="0"/>
    <xf numFmtId="38" fontId="197" fillId="0" borderId="0"/>
    <xf numFmtId="183" fontId="198" fillId="0" borderId="0"/>
    <xf numFmtId="280" fontId="198" fillId="0" borderId="0"/>
    <xf numFmtId="284" fontId="206" fillId="0" borderId="0"/>
    <xf numFmtId="285" fontId="206" fillId="0" borderId="0"/>
    <xf numFmtId="0" fontId="2" fillId="0" borderId="0"/>
    <xf numFmtId="0" fontId="88" fillId="0" borderId="0"/>
    <xf numFmtId="41" fontId="2" fillId="0" borderId="0"/>
    <xf numFmtId="43" fontId="2" fillId="0" borderId="0"/>
    <xf numFmtId="41" fontId="75" fillId="0" borderId="0"/>
    <xf numFmtId="43" fontId="75" fillId="0" borderId="0"/>
    <xf numFmtId="43" fontId="75" fillId="0" borderId="0"/>
    <xf numFmtId="43" fontId="206" fillId="0" borderId="0"/>
    <xf numFmtId="43" fontId="15" fillId="0" borderId="0">
      <alignment vertical="center"/>
    </xf>
    <xf numFmtId="43" fontId="206" fillId="0" borderId="0">
      <alignment vertical="center"/>
    </xf>
    <xf numFmtId="43" fontId="206" fillId="0" borderId="0">
      <alignment vertical="center"/>
    </xf>
    <xf numFmtId="43" fontId="206" fillId="0" borderId="0"/>
    <xf numFmtId="288" fontId="38" fillId="0" borderId="0"/>
    <xf numFmtId="288" fontId="38" fillId="0" borderId="0"/>
    <xf numFmtId="289" fontId="38" fillId="0" borderId="0"/>
    <xf numFmtId="261" fontId="38" fillId="0" borderId="0"/>
    <xf numFmtId="43" fontId="176" fillId="0" borderId="0">
      <alignment vertical="center"/>
    </xf>
    <xf numFmtId="43" fontId="38" fillId="0" borderId="0"/>
    <xf numFmtId="43" fontId="38" fillId="0" borderId="0">
      <alignment vertical="center"/>
    </xf>
    <xf numFmtId="43" fontId="38" fillId="0" borderId="0"/>
    <xf numFmtId="261" fontId="38" fillId="0" borderId="0"/>
    <xf numFmtId="43" fontId="38" fillId="0" borderId="0">
      <alignment vertical="center"/>
    </xf>
    <xf numFmtId="39" fontId="38" fillId="0" borderId="0"/>
    <xf numFmtId="43" fontId="38" fillId="0" borderId="0"/>
    <xf numFmtId="43" fontId="176" fillId="0" borderId="0"/>
    <xf numFmtId="261" fontId="38" fillId="0" borderId="0"/>
    <xf numFmtId="43" fontId="38" fillId="0" borderId="0"/>
    <xf numFmtId="43" fontId="206" fillId="0" borderId="0"/>
    <xf numFmtId="43" fontId="38" fillId="0" borderId="0"/>
    <xf numFmtId="43" fontId="206" fillId="0" borderId="0"/>
    <xf numFmtId="43" fontId="75" fillId="0" borderId="0">
      <alignment vertical="center"/>
    </xf>
    <xf numFmtId="43" fontId="206" fillId="0" borderId="0"/>
    <xf numFmtId="43" fontId="75" fillId="0" borderId="0">
      <alignment vertical="center"/>
    </xf>
    <xf numFmtId="43" fontId="75" fillId="0" borderId="0"/>
    <xf numFmtId="41" fontId="75" fillId="0" borderId="0"/>
    <xf numFmtId="41" fontId="75" fillId="0" borderId="0"/>
    <xf numFmtId="41" fontId="206" fillId="0" borderId="0">
      <alignment vertical="center"/>
    </xf>
    <xf numFmtId="0" fontId="199" fillId="0" borderId="0"/>
    <xf numFmtId="0" fontId="200" fillId="41" borderId="0"/>
    <xf numFmtId="0" fontId="200" fillId="42" borderId="0"/>
    <xf numFmtId="0" fontId="200" fillId="43" borderId="0"/>
    <xf numFmtId="290" fontId="75" fillId="0" borderId="6">
      <alignment horizontal="right"/>
    </xf>
    <xf numFmtId="0" fontId="75" fillId="0" borderId="5">
      <alignment horizontal="left"/>
    </xf>
    <xf numFmtId="1" fontId="75" fillId="0" borderId="6">
      <alignment horizontal="center"/>
    </xf>
    <xf numFmtId="0" fontId="201" fillId="0" borderId="0"/>
    <xf numFmtId="217" fontId="75" fillId="0" borderId="0"/>
    <xf numFmtId="291" fontId="156" fillId="0" borderId="0"/>
    <xf numFmtId="0" fontId="206" fillId="0" borderId="0"/>
    <xf numFmtId="0" fontId="206" fillId="0" borderId="0"/>
    <xf numFmtId="0" fontId="75" fillId="0" borderId="0"/>
    <xf numFmtId="0" fontId="75" fillId="0" borderId="0">
      <alignment vertical="top"/>
    </xf>
    <xf numFmtId="0" fontId="75" fillId="0" borderId="0">
      <alignment vertical="top"/>
    </xf>
    <xf numFmtId="0" fontId="38" fillId="0" borderId="0"/>
    <xf numFmtId="0" fontId="197" fillId="0" borderId="0"/>
    <xf numFmtId="0" fontId="197" fillId="0" borderId="0"/>
    <xf numFmtId="0" fontId="75" fillId="0" borderId="0"/>
    <xf numFmtId="40" fontId="177" fillId="0" borderId="0"/>
    <xf numFmtId="38" fontId="177" fillId="0" borderId="0"/>
    <xf numFmtId="260" fontId="75" fillId="0" borderId="4"/>
    <xf numFmtId="0" fontId="202" fillId="0" borderId="0"/>
    <xf numFmtId="49" fontId="203" fillId="0" borderId="0">
      <alignment horizontal="justify" vertical="center" wrapText="1"/>
    </xf>
    <xf numFmtId="0" fontId="204" fillId="0" borderId="0"/>
    <xf numFmtId="0" fontId="204" fillId="0" borderId="0"/>
    <xf numFmtId="0" fontId="204" fillId="0" borderId="0"/>
    <xf numFmtId="0" fontId="204" fillId="0" borderId="0"/>
    <xf numFmtId="0" fontId="204" fillId="0" borderId="0"/>
    <xf numFmtId="0" fontId="205" fillId="0" borderId="0">
      <alignment vertical="top"/>
      <protection locked="0"/>
    </xf>
  </cellStyleXfs>
  <cellXfs count="737">
    <xf numFmtId="0" fontId="0" fillId="0" borderId="0" xfId="0" applyAlignment="1">
      <alignment vertical="center"/>
    </xf>
    <xf numFmtId="292" fontId="1" fillId="0" borderId="0" xfId="0" applyNumberFormat="1" applyFont="1" applyAlignment="1">
      <alignment vertical="center"/>
    </xf>
    <xf numFmtId="292" fontId="2" fillId="0" borderId="0" xfId="0" applyNumberFormat="1" applyFont="1" applyAlignment="1">
      <alignment horizontal="center" vertical="center"/>
    </xf>
    <xf numFmtId="292" fontId="2" fillId="0" borderId="0" xfId="0" applyNumberFormat="1" applyFont="1" applyAlignment="1">
      <alignment vertical="center"/>
    </xf>
    <xf numFmtId="0" fontId="3" fillId="0" borderId="0" xfId="1176" applyFont="1" applyAlignment="1" applyProtection="1">
      <alignment vertical="center"/>
      <protection hidden="1"/>
    </xf>
    <xf numFmtId="292" fontId="1" fillId="0" borderId="0" xfId="0" applyNumberFormat="1" applyFont="1" applyAlignment="1">
      <alignment horizontal="center" vertical="center"/>
    </xf>
    <xf numFmtId="292" fontId="2" fillId="0" borderId="0" xfId="0" applyNumberFormat="1" applyFont="1" applyAlignment="1">
      <alignment horizontal="left" vertical="center"/>
    </xf>
    <xf numFmtId="292" fontId="2" fillId="0" borderId="1" xfId="0" applyNumberFormat="1" applyFont="1" applyBorder="1" applyAlignment="1">
      <alignment horizontal="left" vertical="center"/>
    </xf>
    <xf numFmtId="292" fontId="2" fillId="0" borderId="2" xfId="0" applyNumberFormat="1" applyFont="1" applyBorder="1" applyAlignment="1">
      <alignment horizontal="center" vertical="center"/>
    </xf>
    <xf numFmtId="292" fontId="2"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49" fontId="4" fillId="0" borderId="4" xfId="0" applyNumberFormat="1" applyFont="1" applyBorder="1" applyAlignment="1">
      <alignment horizontal="left" vertical="center" wrapText="1"/>
    </xf>
    <xf numFmtId="293" fontId="4" fillId="0" borderId="4" xfId="0" applyNumberFormat="1" applyFont="1" applyBorder="1" applyAlignment="1">
      <alignment horizontal="center" vertical="center" wrapText="1"/>
    </xf>
    <xf numFmtId="292" fontId="4" fillId="0" borderId="4" xfId="0" applyNumberFormat="1" applyFont="1" applyBorder="1" applyAlignment="1">
      <alignment horizontal="right" vertical="center" wrapText="1"/>
    </xf>
    <xf numFmtId="292" fontId="2" fillId="0" borderId="5" xfId="0" applyNumberFormat="1" applyFont="1" applyBorder="1" applyAlignment="1">
      <alignment horizontal="center" vertical="center"/>
    </xf>
    <xf numFmtId="292" fontId="2" fillId="0" borderId="6" xfId="0" applyNumberFormat="1" applyFont="1" applyBorder="1" applyAlignment="1">
      <alignment horizontal="right" vertical="center"/>
    </xf>
    <xf numFmtId="292" fontId="2" fillId="0" borderId="5" xfId="0" applyNumberFormat="1" applyFont="1" applyBorder="1" applyAlignment="1">
      <alignment vertical="center"/>
    </xf>
    <xf numFmtId="292" fontId="2" fillId="0" borderId="0" xfId="0" applyNumberFormat="1" applyFont="1" applyAlignment="1">
      <alignment horizontal="right" vertical="center"/>
    </xf>
    <xf numFmtId="292" fontId="2" fillId="0" borderId="6" xfId="0" applyNumberFormat="1" applyFont="1" applyBorder="1" applyAlignment="1">
      <alignment vertical="center"/>
    </xf>
    <xf numFmtId="292" fontId="2" fillId="0" borderId="5" xfId="0" applyNumberFormat="1" applyFont="1" applyBorder="1" applyAlignment="1">
      <alignment horizontal="right" vertical="center"/>
    </xf>
    <xf numFmtId="0" fontId="4" fillId="0" borderId="4" xfId="0" applyFont="1" applyBorder="1" applyAlignment="1">
      <alignment vertical="center" wrapText="1"/>
    </xf>
    <xf numFmtId="49" fontId="4" fillId="0" borderId="4" xfId="0" applyNumberFormat="1" applyFont="1" applyBorder="1" applyAlignment="1">
      <alignment vertical="center" wrapText="1"/>
    </xf>
    <xf numFmtId="293" fontId="4" fillId="0" borderId="4" xfId="0" applyNumberFormat="1" applyFont="1" applyBorder="1" applyAlignment="1">
      <alignment vertical="center" wrapText="1"/>
    </xf>
    <xf numFmtId="292" fontId="4" fillId="0" borderId="4" xfId="0" applyNumberFormat="1" applyFont="1" applyBorder="1" applyAlignment="1">
      <alignment vertical="center" wrapText="1"/>
    </xf>
    <xf numFmtId="49" fontId="4" fillId="0" borderId="4" xfId="0" applyNumberFormat="1" applyFont="1" applyBorder="1" applyAlignment="1">
      <alignment horizontal="center" vertical="center" wrapText="1"/>
    </xf>
    <xf numFmtId="293" fontId="5" fillId="0" borderId="4" xfId="0" applyNumberFormat="1" applyFont="1" applyBorder="1" applyAlignment="1">
      <alignment horizontal="center" vertical="center" wrapText="1"/>
    </xf>
    <xf numFmtId="49" fontId="2" fillId="0" borderId="5" xfId="0" applyNumberFormat="1" applyFont="1" applyBorder="1" applyAlignment="1">
      <alignment vertical="center"/>
    </xf>
    <xf numFmtId="292" fontId="6" fillId="0" borderId="0" xfId="0" applyNumberFormat="1" applyFont="1" applyAlignment="1">
      <alignment horizontal="center" vertical="center"/>
    </xf>
    <xf numFmtId="10" fontId="4" fillId="0" borderId="4" xfId="0" applyNumberFormat="1" applyFont="1" applyBorder="1" applyAlignment="1">
      <alignment horizontal="right" vertical="center" wrapText="1"/>
    </xf>
    <xf numFmtId="10" fontId="2" fillId="0" borderId="5" xfId="0" applyNumberFormat="1" applyFont="1" applyBorder="1" applyAlignment="1">
      <alignment horizontal="center" vertical="center"/>
    </xf>
    <xf numFmtId="292" fontId="6" fillId="0" borderId="5" xfId="0" applyNumberFormat="1" applyFont="1" applyBorder="1" applyAlignment="1">
      <alignment vertical="center"/>
    </xf>
    <xf numFmtId="292" fontId="2" fillId="0" borderId="6" xfId="0" applyNumberFormat="1" applyFont="1" applyBorder="1" applyAlignment="1">
      <alignment horizontal="center" vertical="center"/>
    </xf>
    <xf numFmtId="292" fontId="2" fillId="0" borderId="4" xfId="0" applyNumberFormat="1" applyFont="1" applyBorder="1" applyAlignment="1">
      <alignment horizontal="center" vertical="center"/>
    </xf>
    <xf numFmtId="292" fontId="2" fillId="0" borderId="4" xfId="0" applyNumberFormat="1" applyFont="1" applyBorder="1" applyAlignment="1">
      <alignment vertical="center"/>
    </xf>
    <xf numFmtId="292" fontId="2" fillId="0" borderId="4" xfId="0" applyNumberFormat="1" applyFont="1" applyBorder="1" applyAlignment="1">
      <alignment horizontal="right" vertical="center"/>
    </xf>
    <xf numFmtId="292" fontId="7" fillId="0" borderId="0" xfId="0" applyNumberFormat="1" applyFont="1" applyAlignment="1">
      <alignment vertical="center"/>
    </xf>
    <xf numFmtId="292" fontId="4" fillId="0" borderId="4" xfId="0" applyNumberFormat="1" applyFont="1" applyBorder="1" applyAlignment="1">
      <alignment horizontal="center" vertical="center" wrapText="1"/>
    </xf>
    <xf numFmtId="10" fontId="2" fillId="0" borderId="5" xfId="0" applyNumberFormat="1" applyFont="1" applyBorder="1" applyAlignment="1">
      <alignment vertical="center"/>
    </xf>
    <xf numFmtId="294" fontId="4" fillId="0" borderId="4" xfId="0" applyNumberFormat="1" applyFont="1" applyBorder="1" applyAlignment="1">
      <alignment horizontal="center" vertical="center" wrapText="1"/>
    </xf>
    <xf numFmtId="292" fontId="2" fillId="0" borderId="3" xfId="0" applyNumberFormat="1" applyFont="1" applyBorder="1" applyAlignment="1">
      <alignment horizontal="center" vertical="center"/>
    </xf>
    <xf numFmtId="295" fontId="4" fillId="0" borderId="4" xfId="0" applyNumberFormat="1" applyFont="1" applyBorder="1" applyAlignment="1">
      <alignment horizontal="right" vertical="center" wrapText="1"/>
    </xf>
    <xf numFmtId="0" fontId="8" fillId="0" borderId="0" xfId="0" applyFont="1"/>
    <xf numFmtId="0" fontId="0" fillId="0" borderId="0" xfId="0"/>
    <xf numFmtId="292" fontId="2" fillId="0" borderId="8" xfId="0" applyNumberFormat="1" applyFont="1" applyBorder="1" applyAlignment="1">
      <alignment horizontal="center" vertical="center"/>
    </xf>
    <xf numFmtId="292" fontId="2" fillId="0" borderId="7" xfId="0" applyNumberFormat="1" applyFont="1" applyBorder="1" applyAlignment="1">
      <alignment vertical="center"/>
    </xf>
    <xf numFmtId="292" fontId="2" fillId="0" borderId="7" xfId="0" applyNumberFormat="1" applyFont="1" applyBorder="1" applyAlignment="1">
      <alignment horizontal="right" vertical="center"/>
    </xf>
    <xf numFmtId="292" fontId="7" fillId="0" borderId="7" xfId="0" applyNumberFormat="1" applyFont="1" applyBorder="1" applyAlignment="1">
      <alignment vertical="center"/>
    </xf>
    <xf numFmtId="295" fontId="2" fillId="0" borderId="5" xfId="0" applyNumberFormat="1" applyFont="1" applyBorder="1" applyAlignment="1">
      <alignment horizontal="right" vertical="center"/>
    </xf>
    <xf numFmtId="295" fontId="2" fillId="0" borderId="5" xfId="0" applyNumberFormat="1" applyFont="1" applyBorder="1" applyAlignment="1">
      <alignment vertical="center"/>
    </xf>
    <xf numFmtId="292" fontId="2" fillId="0" borderId="0" xfId="0" applyNumberFormat="1" applyFont="1" applyAlignment="1">
      <alignment horizontal="center" vertical="center" wrapText="1"/>
    </xf>
    <xf numFmtId="292" fontId="2" fillId="0" borderId="2" xfId="0" applyNumberFormat="1" applyFont="1" applyBorder="1" applyAlignment="1">
      <alignment horizontal="center" vertical="center" wrapText="1"/>
    </xf>
    <xf numFmtId="295" fontId="4" fillId="0" borderId="4" xfId="0" applyNumberFormat="1" applyFont="1" applyBorder="1" applyAlignment="1">
      <alignment horizontal="center" vertical="center" wrapText="1"/>
    </xf>
    <xf numFmtId="295" fontId="2" fillId="0" borderId="5" xfId="0" applyNumberFormat="1" applyFont="1" applyBorder="1" applyAlignment="1">
      <alignment horizontal="center" vertical="center"/>
    </xf>
    <xf numFmtId="0" fontId="4" fillId="0" borderId="4" xfId="0" applyFont="1" applyBorder="1" applyAlignment="1">
      <alignment horizontal="left" vertical="center" wrapText="1"/>
    </xf>
    <xf numFmtId="292" fontId="8" fillId="0" borderId="0" xfId="0" applyNumberFormat="1" applyFont="1"/>
    <xf numFmtId="292" fontId="2" fillId="0" borderId="0" xfId="0" applyNumberFormat="1" applyFont="1"/>
    <xf numFmtId="292" fontId="0" fillId="0" borderId="0" xfId="0" applyNumberFormat="1"/>
    <xf numFmtId="296" fontId="4" fillId="0" borderId="4" xfId="0" applyNumberFormat="1" applyFont="1" applyBorder="1" applyAlignment="1">
      <alignment horizontal="center" vertical="center" wrapText="1"/>
    </xf>
    <xf numFmtId="292" fontId="2" fillId="0" borderId="0" xfId="0" applyNumberFormat="1" applyFont="1" applyAlignment="1">
      <alignment horizontal="center"/>
    </xf>
    <xf numFmtId="292" fontId="7" fillId="0" borderId="0" xfId="0" applyNumberFormat="1" applyFont="1" applyAlignment="1">
      <alignment horizontal="right" vertical="center"/>
    </xf>
    <xf numFmtId="292" fontId="7" fillId="0" borderId="4" xfId="0" applyNumberFormat="1" applyFont="1" applyBorder="1" applyAlignment="1">
      <alignment horizontal="center" vertical="center"/>
    </xf>
    <xf numFmtId="292" fontId="2" fillId="0" borderId="7" xfId="0" applyNumberFormat="1" applyFont="1" applyBorder="1" applyAlignment="1">
      <alignment horizontal="left" vertical="center"/>
    </xf>
    <xf numFmtId="292" fontId="2" fillId="0" borderId="7" xfId="0" applyNumberFormat="1" applyFont="1" applyBorder="1" applyAlignment="1" applyProtection="1">
      <alignment horizontal="right" vertical="center"/>
      <protection locked="0"/>
    </xf>
    <xf numFmtId="292" fontId="2"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49" fontId="4" fillId="0" borderId="5" xfId="0" applyNumberFormat="1" applyFont="1" applyBorder="1" applyAlignment="1">
      <alignment horizontal="left" vertical="center" wrapText="1"/>
    </xf>
    <xf numFmtId="292" fontId="4" fillId="0" borderId="5" xfId="0" applyNumberFormat="1" applyFont="1" applyBorder="1" applyAlignment="1">
      <alignment horizontal="center" vertical="center" wrapText="1"/>
    </xf>
    <xf numFmtId="293" fontId="4" fillId="0" borderId="5" xfId="0" applyNumberFormat="1" applyFont="1" applyBorder="1" applyAlignment="1">
      <alignment horizontal="center" vertical="center" wrapText="1"/>
    </xf>
    <xf numFmtId="43" fontId="2" fillId="0" borderId="4" xfId="0" applyNumberFormat="1" applyFont="1" applyBorder="1" applyAlignment="1">
      <alignment horizontal="center" vertical="center" shrinkToFit="1"/>
    </xf>
    <xf numFmtId="10" fontId="2" fillId="0" borderId="4" xfId="0" applyNumberFormat="1" applyFont="1" applyBorder="1" applyAlignment="1">
      <alignment horizontal="center" vertical="center" shrinkToFit="1"/>
    </xf>
    <xf numFmtId="292" fontId="4" fillId="0" borderId="5" xfId="0" applyNumberFormat="1" applyFont="1" applyBorder="1" applyAlignment="1">
      <alignment horizontal="right" vertical="center" wrapText="1"/>
    </xf>
    <xf numFmtId="43" fontId="2" fillId="0" borderId="3" xfId="0" applyNumberFormat="1" applyFont="1" applyBorder="1" applyAlignment="1">
      <alignment horizontal="center" vertical="center" shrinkToFit="1"/>
    </xf>
    <xf numFmtId="43" fontId="2" fillId="0" borderId="2" xfId="0" applyNumberFormat="1" applyFont="1" applyBorder="1" applyAlignment="1">
      <alignment horizontal="center" vertical="center" shrinkToFit="1"/>
    </xf>
    <xf numFmtId="10" fontId="2" fillId="0" borderId="2" xfId="0" applyNumberFormat="1" applyFont="1" applyBorder="1" applyAlignment="1">
      <alignment horizontal="center" vertical="center" shrinkToFit="1"/>
    </xf>
    <xf numFmtId="292" fontId="4" fillId="0" borderId="5" xfId="1513" applyNumberFormat="1" applyFont="1" applyBorder="1" applyAlignment="1">
      <alignment horizontal="right" vertical="center" wrapText="1"/>
    </xf>
    <xf numFmtId="292" fontId="4" fillId="0" borderId="4" xfId="1513" applyNumberFormat="1" applyFont="1" applyBorder="1" applyAlignment="1">
      <alignment horizontal="right" vertical="center" wrapText="1"/>
    </xf>
    <xf numFmtId="0" fontId="2" fillId="0" borderId="0" xfId="1521" applyFont="1" applyAlignment="1">
      <alignment vertical="center"/>
    </xf>
    <xf numFmtId="0" fontId="2" fillId="0" borderId="0" xfId="1521" applyFont="1"/>
    <xf numFmtId="0" fontId="206" fillId="0" borderId="0" xfId="1521"/>
    <xf numFmtId="0" fontId="206" fillId="0" borderId="0" xfId="1521" applyAlignment="1">
      <alignment horizontal="center"/>
    </xf>
    <xf numFmtId="292" fontId="206" fillId="0" borderId="0" xfId="1521" applyNumberFormat="1"/>
    <xf numFmtId="0" fontId="2" fillId="0" borderId="0" xfId="1521" applyFont="1" applyAlignment="1">
      <alignment horizontal="center" vertical="center"/>
    </xf>
    <xf numFmtId="0" fontId="2" fillId="0" borderId="0" xfId="1477" applyFont="1" applyAlignment="1" applyProtection="1">
      <alignment horizontal="right" vertical="center"/>
    </xf>
    <xf numFmtId="0" fontId="2" fillId="0" borderId="0" xfId="1477" applyFont="1">
      <protection locked="0"/>
    </xf>
    <xf numFmtId="0" fontId="2" fillId="0" borderId="4" xfId="1521" applyFont="1" applyBorder="1" applyAlignment="1">
      <alignment horizontal="center" vertical="center"/>
    </xf>
    <xf numFmtId="292" fontId="2" fillId="0" borderId="4" xfId="1521" applyNumberFormat="1" applyFont="1" applyBorder="1" applyAlignment="1">
      <alignment horizontal="center" vertical="center"/>
    </xf>
    <xf numFmtId="0" fontId="2" fillId="0" borderId="4" xfId="1501" applyFont="1" applyBorder="1" applyAlignment="1">
      <alignment horizontal="center" vertical="center"/>
    </xf>
    <xf numFmtId="0" fontId="2" fillId="0" borderId="4" xfId="1501" applyFont="1" applyBorder="1" applyAlignment="1">
      <alignment horizontal="left" vertical="center"/>
    </xf>
    <xf numFmtId="0" fontId="2" fillId="0" borderId="4" xfId="1521" applyFont="1" applyBorder="1" applyAlignment="1">
      <alignment horizontal="left" vertical="center" shrinkToFit="1"/>
    </xf>
    <xf numFmtId="293" fontId="2" fillId="0" borderId="4" xfId="1501" applyNumberFormat="1" applyFont="1" applyBorder="1" applyAlignment="1">
      <alignment horizontal="center" vertical="center"/>
    </xf>
    <xf numFmtId="292" fontId="2" fillId="0" borderId="4" xfId="1613" applyNumberFormat="1" applyFont="1" applyBorder="1" applyAlignment="1">
      <alignment vertical="center"/>
    </xf>
    <xf numFmtId="0" fontId="2" fillId="0" borderId="4" xfId="1521" applyFont="1" applyBorder="1" applyAlignment="1">
      <alignment vertical="center"/>
    </xf>
    <xf numFmtId="0" fontId="6" fillId="0" borderId="0" xfId="1521" applyFont="1" applyAlignment="1">
      <alignment horizontal="center" vertical="center"/>
    </xf>
    <xf numFmtId="0" fontId="6" fillId="0" borderId="0" xfId="1501" applyFont="1" applyAlignment="1">
      <alignment horizontal="center" vertical="center"/>
    </xf>
    <xf numFmtId="292" fontId="2" fillId="0" borderId="0" xfId="1613" applyNumberFormat="1" applyFont="1" applyAlignment="1">
      <alignment vertical="center"/>
    </xf>
    <xf numFmtId="0" fontId="2" fillId="0" borderId="0" xfId="1521" applyFont="1" applyAlignment="1">
      <alignment horizontal="center"/>
    </xf>
    <xf numFmtId="292" fontId="2" fillId="0" borderId="0" xfId="1521" applyNumberFormat="1" applyFont="1"/>
    <xf numFmtId="297" fontId="4" fillId="0" borderId="4" xfId="0" applyNumberFormat="1" applyFont="1" applyBorder="1" applyAlignment="1">
      <alignment horizontal="left" vertical="center" wrapText="1"/>
    </xf>
    <xf numFmtId="295" fontId="4" fillId="0" borderId="4" xfId="0" applyNumberFormat="1" applyFont="1" applyBorder="1" applyAlignment="1">
      <alignment horizontal="left" vertical="center" wrapText="1"/>
    </xf>
    <xf numFmtId="293" fontId="2" fillId="0" borderId="0" xfId="0" applyNumberFormat="1" applyFont="1" applyAlignment="1">
      <alignment vertical="center"/>
    </xf>
    <xf numFmtId="293" fontId="2" fillId="0" borderId="5" xfId="0" applyNumberFormat="1" applyFont="1" applyBorder="1" applyAlignment="1">
      <alignment horizontal="right" vertical="center"/>
    </xf>
    <xf numFmtId="292" fontId="2" fillId="0" borderId="4" xfId="0" applyNumberFormat="1" applyFont="1" applyBorder="1" applyAlignment="1">
      <alignment horizontal="left" vertical="center"/>
    </xf>
    <xf numFmtId="292" fontId="10" fillId="0" borderId="4" xfId="1176" applyNumberFormat="1" applyFont="1" applyBorder="1" applyAlignment="1" applyProtection="1">
      <alignment vertical="center"/>
    </xf>
    <xf numFmtId="292" fontId="4" fillId="0" borderId="4" xfId="1176" applyNumberFormat="1" applyFont="1" applyBorder="1" applyAlignment="1" applyProtection="1">
      <alignment vertical="center"/>
    </xf>
    <xf numFmtId="292" fontId="4" fillId="0" borderId="4" xfId="0" applyNumberFormat="1" applyFont="1" applyBorder="1" applyAlignment="1">
      <alignment vertical="center"/>
    </xf>
    <xf numFmtId="0" fontId="11" fillId="0" borderId="0" xfId="1514" applyFont="1"/>
    <xf numFmtId="0" fontId="2" fillId="0" borderId="0" xfId="1514" applyFont="1" applyAlignment="1">
      <alignment vertical="center"/>
    </xf>
    <xf numFmtId="0" fontId="2" fillId="0" borderId="0" xfId="1514" applyFont="1" applyAlignment="1">
      <alignment horizontal="center" vertical="center"/>
    </xf>
    <xf numFmtId="0" fontId="2" fillId="0" borderId="0" xfId="0" applyFont="1" applyAlignment="1">
      <alignment vertical="center"/>
    </xf>
    <xf numFmtId="0" fontId="2" fillId="0" borderId="0" xfId="1514" applyFont="1"/>
    <xf numFmtId="0" fontId="6" fillId="0" borderId="0" xfId="1514" applyFont="1"/>
    <xf numFmtId="0" fontId="12" fillId="0" borderId="0" xfId="1514" applyFont="1"/>
    <xf numFmtId="43" fontId="12" fillId="0" borderId="0" xfId="1607" applyFont="1"/>
    <xf numFmtId="0" fontId="13" fillId="0" borderId="0" xfId="1523" applyFont="1" applyAlignment="1" applyProtection="1">
      <alignment horizontal="centerContinuous"/>
    </xf>
    <xf numFmtId="0" fontId="14" fillId="0" borderId="0" xfId="1514" applyFont="1" applyAlignment="1">
      <alignment horizontal="centerContinuous"/>
    </xf>
    <xf numFmtId="0" fontId="6" fillId="0" borderId="0" xfId="1514" applyFont="1" applyAlignment="1">
      <alignment horizontal="centerContinuous" vertical="center"/>
    </xf>
    <xf numFmtId="0" fontId="2" fillId="0" borderId="0" xfId="1514" applyFont="1" applyAlignment="1">
      <alignment horizontal="centerContinuous" vertical="center"/>
    </xf>
    <xf numFmtId="0" fontId="2" fillId="0" borderId="0" xfId="1514" applyFont="1" applyAlignment="1">
      <alignment horizontal="left"/>
    </xf>
    <xf numFmtId="298" fontId="2" fillId="0" borderId="4" xfId="0" applyNumberFormat="1" applyFont="1" applyBorder="1" applyAlignment="1">
      <alignment horizontal="center" vertical="center"/>
    </xf>
    <xf numFmtId="43" fontId="2" fillId="0" borderId="4" xfId="1" applyFont="1" applyBorder="1" applyAlignment="1">
      <alignment horizontal="left" shrinkToFit="1"/>
    </xf>
    <xf numFmtId="292" fontId="2" fillId="0" borderId="4" xfId="1589" applyNumberFormat="1" applyFont="1" applyBorder="1" applyAlignment="1">
      <alignment horizontal="center"/>
    </xf>
    <xf numFmtId="0" fontId="2" fillId="0" borderId="4" xfId="0" applyFont="1" applyBorder="1" applyAlignment="1">
      <alignment horizontal="center" vertical="center" wrapText="1"/>
    </xf>
    <xf numFmtId="0" fontId="2" fillId="0" borderId="4" xfId="0" applyFont="1" applyBorder="1" applyAlignment="1">
      <alignment horizontal="left" vertical="center" shrinkToFit="1"/>
    </xf>
    <xf numFmtId="0" fontId="2" fillId="0" borderId="4" xfId="1514" applyFont="1" applyBorder="1" applyAlignment="1">
      <alignment vertical="center"/>
    </xf>
    <xf numFmtId="292" fontId="2" fillId="0" borderId="4" xfId="1514" applyNumberFormat="1" applyFont="1" applyBorder="1" applyAlignment="1">
      <alignment vertical="center"/>
    </xf>
    <xf numFmtId="0" fontId="2" fillId="0" borderId="0" xfId="1514" applyFont="1" applyAlignment="1">
      <alignment horizontal="left" vertical="center"/>
    </xf>
    <xf numFmtId="0" fontId="2" fillId="0" borderId="4" xfId="1511" applyFont="1" applyBorder="1" applyAlignment="1">
      <alignment horizontal="center" vertical="center"/>
    </xf>
    <xf numFmtId="292" fontId="2" fillId="0" borderId="4" xfId="1514" applyNumberFormat="1" applyFont="1" applyBorder="1" applyAlignment="1">
      <alignment horizontal="center" vertical="center"/>
    </xf>
    <xf numFmtId="292" fontId="2" fillId="0" borderId="4" xfId="1589" applyNumberFormat="1" applyFont="1" applyBorder="1" applyAlignment="1">
      <alignment horizontal="center" wrapText="1"/>
    </xf>
    <xf numFmtId="0" fontId="11" fillId="0" borderId="0" xfId="1514" applyFont="1" applyAlignment="1">
      <alignment horizontal="centerContinuous"/>
    </xf>
    <xf numFmtId="2" fontId="2" fillId="0" borderId="4" xfId="1514" applyNumberFormat="1" applyFont="1" applyBorder="1" applyAlignment="1">
      <alignment horizontal="center" vertical="center"/>
    </xf>
    <xf numFmtId="292" fontId="2" fillId="0" borderId="4" xfId="1" applyNumberFormat="1" applyFont="1" applyBorder="1" applyAlignment="1">
      <alignment horizontal="center" wrapText="1"/>
    </xf>
    <xf numFmtId="292" fontId="2" fillId="0" borderId="4" xfId="1" applyNumberFormat="1" applyFont="1" applyBorder="1" applyAlignment="1">
      <alignment horizontal="center" vertical="center" shrinkToFit="1"/>
    </xf>
    <xf numFmtId="292" fontId="2" fillId="0" borderId="4" xfId="1" applyNumberFormat="1" applyFont="1" applyBorder="1" applyAlignment="1">
      <alignment horizontal="right" vertical="center"/>
    </xf>
    <xf numFmtId="292" fontId="2" fillId="0" borderId="4" xfId="1" applyNumberFormat="1" applyFont="1" applyBorder="1" applyAlignment="1">
      <alignment vertical="center" wrapText="1"/>
    </xf>
    <xf numFmtId="292" fontId="2" fillId="0" borderId="4" xfId="1" applyNumberFormat="1" applyFont="1" applyBorder="1">
      <alignment vertical="center"/>
    </xf>
    <xf numFmtId="43" fontId="11" fillId="0" borderId="0" xfId="1607" applyFont="1" applyAlignment="1">
      <alignment horizontal="centerContinuous"/>
    </xf>
    <xf numFmtId="43" fontId="2" fillId="0" borderId="0" xfId="1607" applyFont="1" applyAlignment="1">
      <alignment horizontal="centerContinuous" vertical="center"/>
    </xf>
    <xf numFmtId="43" fontId="2" fillId="0" borderId="0" xfId="1607" applyFont="1" applyAlignment="1">
      <alignment vertical="center"/>
    </xf>
    <xf numFmtId="0" fontId="2" fillId="0" borderId="0" xfId="1514" applyFont="1" applyAlignment="1">
      <alignment horizontal="right" vertical="center"/>
    </xf>
    <xf numFmtId="0" fontId="2" fillId="0" borderId="4" xfId="1514" applyFont="1" applyBorder="1" applyAlignment="1">
      <alignment horizontal="centerContinuous" vertical="center" wrapText="1"/>
    </xf>
    <xf numFmtId="43" fontId="2" fillId="0" borderId="4" xfId="1607" applyFont="1" applyBorder="1" applyAlignment="1">
      <alignment horizontal="centerContinuous" vertical="center" wrapText="1"/>
    </xf>
    <xf numFmtId="0" fontId="2" fillId="0" borderId="4" xfId="1514" applyFont="1" applyBorder="1" applyAlignment="1">
      <alignment horizontal="center" vertical="center" wrapText="1"/>
    </xf>
    <xf numFmtId="43" fontId="2" fillId="0" borderId="4" xfId="1607" applyFont="1" applyBorder="1" applyAlignment="1">
      <alignment horizontal="center" vertical="center" wrapText="1"/>
    </xf>
    <xf numFmtId="0" fontId="2" fillId="0" borderId="4" xfId="0" applyFont="1" applyBorder="1" applyAlignment="1">
      <alignment vertical="center"/>
    </xf>
    <xf numFmtId="0" fontId="2" fillId="0" borderId="0" xfId="0" applyFont="1" applyAlignment="1">
      <alignment horizontal="center" vertical="center"/>
    </xf>
    <xf numFmtId="43" fontId="6" fillId="0" borderId="0" xfId="1607" applyFont="1"/>
    <xf numFmtId="292" fontId="2" fillId="0" borderId="5" xfId="0" applyNumberFormat="1" applyFont="1" applyBorder="1" applyAlignment="1">
      <alignment horizontal="left" vertical="center"/>
    </xf>
    <xf numFmtId="292" fontId="2" fillId="0" borderId="0" xfId="0" applyNumberFormat="1" applyFont="1" applyAlignment="1">
      <alignment vertical="center" wrapText="1"/>
    </xf>
    <xf numFmtId="297" fontId="4"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49" fontId="4" fillId="0" borderId="7" xfId="0" applyNumberFormat="1" applyFont="1" applyBorder="1" applyAlignment="1">
      <alignment vertical="center" wrapText="1"/>
    </xf>
    <xf numFmtId="299" fontId="2" fillId="0" borderId="0" xfId="0" applyNumberFormat="1" applyFont="1" applyAlignment="1">
      <alignment vertical="center"/>
    </xf>
    <xf numFmtId="292" fontId="2" fillId="0" borderId="5" xfId="0" applyNumberFormat="1" applyFont="1" applyBorder="1" applyAlignment="1">
      <alignment vertical="center" wrapText="1"/>
    </xf>
    <xf numFmtId="292" fontId="2" fillId="0" borderId="5" xfId="0" applyNumberFormat="1" applyFont="1" applyBorder="1" applyAlignment="1">
      <alignment horizontal="center" vertical="center" wrapText="1"/>
    </xf>
    <xf numFmtId="293" fontId="2" fillId="0" borderId="5" xfId="0" applyNumberFormat="1" applyFont="1" applyBorder="1" applyAlignment="1">
      <alignment vertical="center"/>
    </xf>
    <xf numFmtId="0" fontId="2" fillId="0" borderId="0" xfId="966" applyFont="1" applyAlignment="1">
      <alignment vertical="center" wrapText="1"/>
    </xf>
    <xf numFmtId="0" fontId="2" fillId="0" borderId="0" xfId="966" applyFont="1" applyAlignment="1">
      <alignment vertical="center"/>
    </xf>
    <xf numFmtId="14" fontId="2" fillId="0" borderId="0" xfId="966" applyNumberFormat="1" applyFont="1" applyAlignment="1">
      <alignment vertical="center"/>
    </xf>
    <xf numFmtId="2" fontId="2" fillId="0" borderId="0" xfId="966" applyNumberFormat="1" applyFont="1" applyAlignment="1">
      <alignment horizontal="center" vertical="center"/>
    </xf>
    <xf numFmtId="1" fontId="2" fillId="0" borderId="0" xfId="966" applyNumberFormat="1" applyFont="1" applyAlignment="1">
      <alignment horizontal="left" vertical="center"/>
    </xf>
    <xf numFmtId="0" fontId="2" fillId="0" borderId="4" xfId="1517" applyFont="1" applyBorder="1" applyAlignment="1">
      <alignment horizontal="center" vertical="center" wrapText="1"/>
    </xf>
    <xf numFmtId="49" fontId="2" fillId="0" borderId="2" xfId="1517" applyNumberFormat="1" applyFont="1" applyBorder="1" applyAlignment="1">
      <alignment horizontal="center" vertical="center" wrapText="1"/>
    </xf>
    <xf numFmtId="0" fontId="4" fillId="0" borderId="4" xfId="966" applyFont="1" applyBorder="1" applyAlignment="1">
      <alignment horizontal="center" vertical="center" wrapText="1"/>
    </xf>
    <xf numFmtId="49" fontId="4" fillId="0" borderId="4" xfId="966" applyNumberFormat="1" applyFont="1" applyBorder="1" applyAlignment="1">
      <alignment horizontal="left" vertical="center" wrapText="1"/>
    </xf>
    <xf numFmtId="296" fontId="4" fillId="0" borderId="4" xfId="966" applyNumberFormat="1" applyFont="1" applyBorder="1" applyAlignment="1">
      <alignment horizontal="center" vertical="center" wrapText="1"/>
    </xf>
    <xf numFmtId="0" fontId="2" fillId="0" borderId="5" xfId="966" applyFont="1" applyBorder="1" applyAlignment="1">
      <alignment vertical="center" wrapText="1"/>
    </xf>
    <xf numFmtId="295" fontId="2" fillId="0" borderId="5" xfId="966" applyNumberFormat="1" applyFont="1" applyBorder="1" applyAlignment="1">
      <alignment vertical="center" wrapText="1"/>
    </xf>
    <xf numFmtId="295" fontId="2" fillId="0" borderId="5" xfId="966" applyNumberFormat="1" applyFont="1" applyBorder="1" applyAlignment="1">
      <alignment horizontal="centerContinuous" vertical="center" wrapText="1"/>
    </xf>
    <xf numFmtId="292" fontId="2" fillId="0" borderId="0" xfId="1487" applyNumberFormat="1" applyFont="1" applyAlignment="1">
      <alignment vertical="center"/>
    </xf>
    <xf numFmtId="1" fontId="2" fillId="0" borderId="0" xfId="966" applyNumberFormat="1" applyFont="1" applyAlignment="1">
      <alignment horizontal="center" vertical="center"/>
    </xf>
    <xf numFmtId="49" fontId="2" fillId="0" borderId="0" xfId="966" applyNumberFormat="1" applyFont="1" applyAlignment="1">
      <alignment horizontal="center" vertical="center"/>
    </xf>
    <xf numFmtId="14" fontId="2" fillId="0" borderId="0" xfId="966" applyNumberFormat="1" applyFont="1" applyAlignment="1">
      <alignment horizontal="right" vertical="center"/>
    </xf>
    <xf numFmtId="292" fontId="4" fillId="0" borderId="4" xfId="966" applyNumberFormat="1" applyFont="1" applyBorder="1" applyAlignment="1">
      <alignment horizontal="center" vertical="center" wrapText="1"/>
    </xf>
    <xf numFmtId="293" fontId="4" fillId="0" borderId="4" xfId="966" applyNumberFormat="1" applyFont="1" applyBorder="1" applyAlignment="1">
      <alignment horizontal="center" vertical="center" wrapText="1"/>
    </xf>
    <xf numFmtId="294" fontId="4" fillId="0" borderId="4" xfId="966" applyNumberFormat="1" applyFont="1" applyBorder="1" applyAlignment="1">
      <alignment horizontal="center" vertical="center" wrapText="1"/>
    </xf>
    <xf numFmtId="292" fontId="2" fillId="0" borderId="5" xfId="966" applyNumberFormat="1" applyFont="1" applyBorder="1" applyAlignment="1">
      <alignment horizontal="centerContinuous" vertical="center" wrapText="1"/>
    </xf>
    <xf numFmtId="292" fontId="2" fillId="0" borderId="5" xfId="966" applyNumberFormat="1" applyFont="1" applyBorder="1" applyAlignment="1">
      <alignment vertical="center"/>
    </xf>
    <xf numFmtId="295" fontId="2" fillId="0" borderId="5" xfId="966" applyNumberFormat="1" applyFont="1" applyBorder="1" applyAlignment="1">
      <alignment vertical="center"/>
    </xf>
    <xf numFmtId="0" fontId="19" fillId="0" borderId="0" xfId="3"/>
    <xf numFmtId="300" fontId="2" fillId="0" borderId="0" xfId="966" applyNumberFormat="1" applyFont="1" applyAlignment="1">
      <alignment horizontal="right" vertical="center"/>
    </xf>
    <xf numFmtId="1" fontId="2" fillId="0" borderId="0" xfId="1616" applyNumberFormat="1" applyFont="1" applyAlignment="1">
      <alignment horizontal="right" vertical="center"/>
    </xf>
    <xf numFmtId="1" fontId="2" fillId="0" borderId="0" xfId="966" applyNumberFormat="1" applyFont="1" applyAlignment="1">
      <alignment vertical="center"/>
    </xf>
    <xf numFmtId="43" fontId="2" fillId="0" borderId="2" xfId="966" applyNumberFormat="1" applyFont="1" applyBorder="1" applyAlignment="1">
      <alignment horizontal="center" vertical="center" shrinkToFit="1"/>
    </xf>
    <xf numFmtId="43" fontId="2" fillId="0" borderId="2" xfId="1616" applyNumberFormat="1" applyFont="1" applyBorder="1" applyAlignment="1">
      <alignment horizontal="center" vertical="center" shrinkToFit="1"/>
    </xf>
    <xf numFmtId="10" fontId="2" fillId="0" borderId="2" xfId="966" applyNumberFormat="1" applyFont="1" applyBorder="1" applyAlignment="1">
      <alignment horizontal="center" vertical="center" shrinkToFit="1"/>
    </xf>
    <xf numFmtId="292" fontId="4" fillId="0" borderId="4" xfId="966" applyNumberFormat="1" applyFont="1" applyBorder="1" applyAlignment="1">
      <alignment horizontal="right" vertical="center" wrapText="1"/>
    </xf>
    <xf numFmtId="292" fontId="4" fillId="0" borderId="4" xfId="1616" applyNumberFormat="1" applyFont="1" applyBorder="1" applyAlignment="1">
      <alignment horizontal="right" vertical="center" wrapText="1"/>
    </xf>
    <xf numFmtId="49" fontId="4" fillId="0" borderId="4" xfId="1616" applyNumberFormat="1" applyFont="1" applyBorder="1" applyAlignment="1">
      <alignment horizontal="left" vertical="center" wrapText="1"/>
    </xf>
    <xf numFmtId="0" fontId="2" fillId="0" borderId="0" xfId="966" applyFont="1" applyAlignment="1">
      <alignment horizontal="center" vertical="center"/>
    </xf>
    <xf numFmtId="49" fontId="2" fillId="0" borderId="5" xfId="0" applyNumberFormat="1" applyFont="1" applyBorder="1" applyAlignment="1">
      <alignment horizontal="center" vertical="center"/>
    </xf>
    <xf numFmtId="296"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xf>
    <xf numFmtId="292" fontId="1" fillId="0" borderId="0" xfId="0" applyNumberFormat="1" applyFont="1" applyAlignment="1">
      <alignment vertical="center" wrapText="1"/>
    </xf>
    <xf numFmtId="49" fontId="2" fillId="0" borderId="0" xfId="0" applyNumberFormat="1" applyFont="1" applyAlignment="1">
      <alignment horizontal="center" vertical="center"/>
    </xf>
    <xf numFmtId="49" fontId="2" fillId="0" borderId="4" xfId="0" applyNumberFormat="1" applyFont="1" applyBorder="1" applyAlignment="1">
      <alignment horizontal="center" vertical="center"/>
    </xf>
    <xf numFmtId="292" fontId="2" fillId="0" borderId="7" xfId="0" applyNumberFormat="1" applyFont="1" applyBorder="1" applyAlignment="1">
      <alignment horizontal="center" vertical="center"/>
    </xf>
    <xf numFmtId="292" fontId="4" fillId="0" borderId="7" xfId="0" applyNumberFormat="1" applyFont="1" applyBorder="1" applyAlignment="1">
      <alignment vertical="center"/>
    </xf>
    <xf numFmtId="292" fontId="4" fillId="0" borderId="4" xfId="0" applyNumberFormat="1" applyFont="1" applyBorder="1" applyAlignment="1">
      <alignment horizontal="center" vertical="center"/>
    </xf>
    <xf numFmtId="292" fontId="7" fillId="0" borderId="0" xfId="0" applyNumberFormat="1" applyFont="1" applyAlignment="1">
      <alignment horizontal="center" vertical="center"/>
    </xf>
    <xf numFmtId="293" fontId="4" fillId="0" borderId="4" xfId="0" applyNumberFormat="1" applyFont="1" applyBorder="1" applyAlignment="1">
      <alignment horizontal="left" vertical="center" wrapText="1"/>
    </xf>
    <xf numFmtId="0" fontId="2" fillId="0" borderId="2" xfId="0" applyFont="1" applyBorder="1" applyAlignment="1">
      <alignment horizontal="center" vertical="center"/>
    </xf>
    <xf numFmtId="292" fontId="2" fillId="0" borderId="6" xfId="0" applyNumberFormat="1" applyFont="1" applyBorder="1"/>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292" fontId="7" fillId="0" borderId="7" xfId="0" applyNumberFormat="1" applyFont="1" applyBorder="1" applyAlignment="1">
      <alignment horizontal="left" vertical="center"/>
    </xf>
    <xf numFmtId="296" fontId="4" fillId="0" borderId="4" xfId="0" applyNumberFormat="1" applyFont="1" applyBorder="1" applyAlignment="1">
      <alignment horizontal="right" vertical="center" wrapText="1"/>
    </xf>
    <xf numFmtId="296" fontId="2" fillId="0" borderId="5" xfId="0" applyNumberFormat="1" applyFont="1" applyBorder="1" applyAlignment="1">
      <alignment horizontal="right" vertical="center"/>
    </xf>
    <xf numFmtId="298" fontId="4" fillId="0" borderId="4" xfId="0" applyNumberFormat="1" applyFont="1" applyBorder="1" applyAlignment="1">
      <alignment horizontal="center" vertical="center" wrapText="1"/>
    </xf>
    <xf numFmtId="43" fontId="4" fillId="0" borderId="5" xfId="0" applyNumberFormat="1" applyFont="1" applyBorder="1" applyAlignment="1">
      <alignment horizontal="right" vertical="center" wrapText="1"/>
    </xf>
    <xf numFmtId="43" fontId="4" fillId="0" borderId="4" xfId="0" applyNumberFormat="1" applyFont="1" applyBorder="1" applyAlignment="1">
      <alignment horizontal="right" vertical="center" wrapText="1"/>
    </xf>
    <xf numFmtId="10" fontId="4" fillId="0" borderId="4" xfId="0" applyNumberFormat="1" applyFont="1" applyBorder="1" applyAlignment="1">
      <alignment horizontal="center" vertical="center" wrapText="1"/>
    </xf>
    <xf numFmtId="10" fontId="2" fillId="0" borderId="5" xfId="0" applyNumberFormat="1" applyFont="1" applyBorder="1" applyAlignment="1">
      <alignment horizontal="right" vertical="center"/>
    </xf>
    <xf numFmtId="292" fontId="4" fillId="0" borderId="7" xfId="1176" applyNumberFormat="1" applyFont="1" applyBorder="1" applyAlignment="1" applyProtection="1">
      <alignment horizontal="left" vertical="center" indent="1"/>
    </xf>
    <xf numFmtId="292" fontId="4" fillId="0" borderId="7" xfId="1176" applyNumberFormat="1" applyFont="1" applyBorder="1" applyAlignment="1" applyProtection="1">
      <alignment horizontal="left" vertical="center" indent="2"/>
    </xf>
    <xf numFmtId="292" fontId="4" fillId="0" borderId="7" xfId="1176" applyNumberFormat="1" applyFont="1" applyBorder="1" applyAlignment="1" applyProtection="1">
      <alignment horizontal="left" vertical="center" indent="5"/>
    </xf>
    <xf numFmtId="292" fontId="4" fillId="0" borderId="7" xfId="1176" applyNumberFormat="1" applyFont="1" applyBorder="1" applyAlignment="1" applyProtection="1">
      <alignment horizontal="left" vertical="center" indent="3"/>
    </xf>
    <xf numFmtId="14" fontId="2" fillId="0" borderId="0" xfId="0" applyNumberFormat="1" applyFont="1" applyAlignment="1">
      <alignment vertical="center"/>
    </xf>
    <xf numFmtId="14" fontId="2" fillId="0" borderId="0" xfId="0" applyNumberFormat="1" applyFont="1" applyAlignment="1">
      <alignment horizontal="center" vertical="center"/>
    </xf>
    <xf numFmtId="14" fontId="2" fillId="0" borderId="5" xfId="0" applyNumberFormat="1" applyFont="1" applyBorder="1" applyAlignment="1">
      <alignment horizontal="center" vertical="center"/>
    </xf>
    <xf numFmtId="292" fontId="4" fillId="0" borderId="4" xfId="1607" applyNumberFormat="1" applyFont="1" applyBorder="1" applyAlignment="1">
      <alignment horizontal="right" vertical="center" wrapText="1"/>
    </xf>
    <xf numFmtId="292" fontId="2" fillId="0" borderId="5" xfId="1607" applyNumberFormat="1" applyFont="1" applyBorder="1" applyAlignment="1">
      <alignment horizontal="right" vertical="center"/>
    </xf>
    <xf numFmtId="0" fontId="20" fillId="0" borderId="0" xfId="1176" applyFont="1" applyAlignment="1" applyProtection="1">
      <alignment vertical="center"/>
      <protection hidden="1"/>
    </xf>
    <xf numFmtId="0" fontId="2" fillId="0" borderId="4" xfId="1502" applyFont="1" applyBorder="1" applyAlignment="1">
      <alignment horizontal="center" vertical="center" wrapText="1" shrinkToFit="1"/>
    </xf>
    <xf numFmtId="0" fontId="2" fillId="0" borderId="4" xfId="1502" applyFont="1" applyBorder="1" applyAlignment="1">
      <alignment horizontal="center" vertical="center" shrinkToFit="1"/>
    </xf>
    <xf numFmtId="0" fontId="4" fillId="0" borderId="6" xfId="0" applyFont="1" applyBorder="1" applyAlignment="1">
      <alignment horizontal="left" vertical="center"/>
    </xf>
    <xf numFmtId="0" fontId="7" fillId="0" borderId="4" xfId="1502" applyFont="1" applyBorder="1" applyAlignment="1">
      <alignment horizontal="center" vertical="center"/>
    </xf>
    <xf numFmtId="293" fontId="2" fillId="0" borderId="6" xfId="0" applyNumberFormat="1" applyFont="1" applyBorder="1" applyAlignment="1">
      <alignment vertical="center"/>
    </xf>
    <xf numFmtId="10" fontId="2" fillId="0" borderId="6" xfId="0" applyNumberFormat="1" applyFont="1" applyBorder="1" applyAlignment="1">
      <alignment vertical="center"/>
    </xf>
    <xf numFmtId="302" fontId="2" fillId="0" borderId="4" xfId="0" applyNumberFormat="1" applyFont="1" applyBorder="1" applyAlignment="1">
      <alignment horizontal="left" vertical="center" wrapText="1"/>
    </xf>
    <xf numFmtId="0" fontId="2" fillId="0" borderId="4" xfId="1502" applyFont="1" applyBorder="1" applyAlignment="1">
      <alignment horizontal="center" vertical="center"/>
    </xf>
    <xf numFmtId="292" fontId="2" fillId="0" borderId="4" xfId="1627" applyNumberFormat="1" applyFont="1" applyBorder="1" applyAlignment="1" applyProtection="1">
      <alignment vertical="center"/>
      <protection locked="0"/>
    </xf>
    <xf numFmtId="293" fontId="2" fillId="0" borderId="4" xfId="1627" applyNumberFormat="1" applyFont="1" applyBorder="1" applyAlignment="1" applyProtection="1">
      <alignment vertical="center"/>
      <protection locked="0"/>
    </xf>
    <xf numFmtId="10" fontId="2" fillId="0" borderId="4" xfId="0" applyNumberFormat="1" applyFont="1" applyBorder="1" applyAlignment="1">
      <alignment vertical="center"/>
    </xf>
    <xf numFmtId="292" fontId="2" fillId="0" borderId="4" xfId="1513" applyNumberFormat="1" applyFont="1" applyBorder="1" applyAlignment="1">
      <alignment horizontal="right" vertical="center" wrapText="1"/>
    </xf>
    <xf numFmtId="49" fontId="2" fillId="0" borderId="4" xfId="1502" applyNumberFormat="1" applyFont="1" applyBorder="1" applyAlignment="1">
      <alignment horizontal="center" vertical="center"/>
    </xf>
    <xf numFmtId="49" fontId="7" fillId="0" borderId="4" xfId="1502" applyNumberFormat="1" applyFont="1" applyBorder="1" applyAlignment="1">
      <alignment horizontal="center" vertical="center"/>
    </xf>
    <xf numFmtId="292" fontId="2" fillId="0" borderId="4" xfId="1502" applyNumberFormat="1" applyFont="1" applyBorder="1" applyAlignment="1">
      <alignment horizontal="right" vertical="center"/>
    </xf>
    <xf numFmtId="292" fontId="2" fillId="0" borderId="4" xfId="1591" applyNumberFormat="1" applyFont="1" applyBorder="1" applyAlignment="1">
      <alignment horizontal="right" vertical="center" wrapText="1"/>
    </xf>
    <xf numFmtId="292" fontId="2" fillId="0" borderId="4" xfId="1" applyNumberFormat="1" applyFont="1" applyBorder="1" applyAlignment="1">
      <alignment horizontal="right" vertical="center" wrapText="1"/>
    </xf>
    <xf numFmtId="0" fontId="2" fillId="0" borderId="4" xfId="1502" applyFont="1" applyBorder="1" applyAlignment="1">
      <alignment vertical="center"/>
    </xf>
    <xf numFmtId="292" fontId="22" fillId="0" borderId="0" xfId="0" applyNumberFormat="1" applyFont="1" applyAlignment="1">
      <alignment vertical="center"/>
    </xf>
    <xf numFmtId="292" fontId="23" fillId="0" borderId="0" xfId="0" applyNumberFormat="1" applyFont="1" applyAlignment="1">
      <alignment vertical="center"/>
    </xf>
    <xf numFmtId="292" fontId="23" fillId="0" borderId="0" xfId="1513" applyNumberFormat="1" applyFont="1" applyAlignment="1">
      <alignment vertical="center"/>
    </xf>
    <xf numFmtId="43" fontId="2" fillId="0" borderId="2" xfId="0" applyNumberFormat="1" applyFont="1" applyBorder="1" applyAlignment="1">
      <alignment horizontal="right" vertical="center" shrinkToFit="1"/>
    </xf>
    <xf numFmtId="292" fontId="4" fillId="0" borderId="4" xfId="1513" applyNumberFormat="1" applyFont="1" applyBorder="1" applyAlignment="1">
      <alignment horizontal="center" vertical="center" wrapText="1"/>
    </xf>
    <xf numFmtId="292" fontId="2" fillId="0" borderId="5" xfId="1513" applyNumberFormat="1" applyFont="1" applyBorder="1" applyAlignment="1">
      <alignment horizontal="right" vertical="center" wrapText="1"/>
    </xf>
    <xf numFmtId="292" fontId="2" fillId="0" borderId="0" xfId="1513" applyNumberFormat="1" applyFont="1" applyAlignment="1">
      <alignment vertical="center"/>
    </xf>
    <xf numFmtId="296" fontId="2" fillId="0" borderId="2" xfId="1513" applyNumberFormat="1" applyFont="1" applyBorder="1" applyAlignment="1">
      <alignment horizontal="center" vertical="center" wrapText="1"/>
    </xf>
    <xf numFmtId="0" fontId="2" fillId="0" borderId="0" xfId="1509" applyFont="1" applyAlignment="1">
      <alignment vertical="center"/>
    </xf>
    <xf numFmtId="0" fontId="2" fillId="0" borderId="0" xfId="1509" applyFont="1" applyAlignment="1" applyProtection="1">
      <alignment vertical="center"/>
      <protection locked="0"/>
    </xf>
    <xf numFmtId="0" fontId="2" fillId="0" borderId="0" xfId="1509" applyFont="1"/>
    <xf numFmtId="0" fontId="2" fillId="0" borderId="0" xfId="1509" applyFont="1" applyAlignment="1">
      <alignment wrapText="1"/>
    </xf>
    <xf numFmtId="295" fontId="2" fillId="0" borderId="0" xfId="1509" applyNumberFormat="1" applyFont="1" applyAlignment="1">
      <alignment horizontal="center" vertical="center"/>
    </xf>
    <xf numFmtId="295" fontId="2" fillId="0" borderId="0" xfId="1509" applyNumberFormat="1" applyFont="1" applyAlignment="1">
      <alignment horizontal="center" vertical="center" wrapText="1"/>
    </xf>
    <xf numFmtId="295" fontId="2" fillId="0" borderId="0" xfId="1509" applyNumberFormat="1" applyFont="1" applyAlignment="1">
      <alignment vertical="center"/>
    </xf>
    <xf numFmtId="0" fontId="2" fillId="0" borderId="0" xfId="1509" applyFont="1" applyAlignment="1">
      <alignment vertical="center" wrapText="1"/>
    </xf>
    <xf numFmtId="292" fontId="2" fillId="0" borderId="0" xfId="1509" applyNumberFormat="1" applyFont="1" applyAlignment="1">
      <alignment vertical="center" wrapText="1"/>
    </xf>
    <xf numFmtId="292" fontId="2" fillId="0" borderId="0" xfId="1509" applyNumberFormat="1" applyFont="1" applyAlignment="1">
      <alignment vertical="center"/>
    </xf>
    <xf numFmtId="0" fontId="2" fillId="0" borderId="4" xfId="1509" applyFont="1" applyBorder="1" applyAlignment="1">
      <alignment horizontal="center" vertical="center" wrapText="1"/>
    </xf>
    <xf numFmtId="0" fontId="2" fillId="0" borderId="2" xfId="1509" applyFont="1" applyBorder="1" applyAlignment="1">
      <alignment horizontal="center" vertical="center" wrapText="1"/>
    </xf>
    <xf numFmtId="49" fontId="4" fillId="0" borderId="4" xfId="1509" applyNumberFormat="1" applyFont="1" applyBorder="1" applyAlignment="1" applyProtection="1">
      <alignment horizontal="left" vertical="center" wrapText="1"/>
      <protection locked="0"/>
    </xf>
    <xf numFmtId="0" fontId="4" fillId="0" borderId="4" xfId="1509" applyFont="1" applyBorder="1" applyAlignment="1" applyProtection="1">
      <alignment horizontal="center" vertical="center" wrapText="1"/>
      <protection locked="0"/>
    </xf>
    <xf numFmtId="49" fontId="4" fillId="0" borderId="4" xfId="1509" applyNumberFormat="1" applyFont="1" applyBorder="1" applyAlignment="1">
      <alignment horizontal="left" vertical="center" wrapText="1"/>
    </xf>
    <xf numFmtId="296" fontId="4" fillId="0" borderId="4" xfId="1" applyNumberFormat="1" applyFont="1" applyBorder="1" applyAlignment="1">
      <alignment horizontal="center" vertical="center" wrapText="1"/>
    </xf>
    <xf numFmtId="0" fontId="4" fillId="0" borderId="4" xfId="1509" applyFont="1" applyBorder="1" applyAlignment="1">
      <alignment horizontal="center" vertical="center" wrapText="1"/>
    </xf>
    <xf numFmtId="296" fontId="4" fillId="0" borderId="4" xfId="1509" applyNumberFormat="1" applyFont="1" applyBorder="1" applyAlignment="1">
      <alignment horizontal="center" vertical="center" wrapText="1"/>
    </xf>
    <xf numFmtId="0" fontId="4" fillId="0" borderId="5" xfId="1509" applyFont="1" applyBorder="1" applyAlignment="1">
      <alignment horizontal="center" vertical="center"/>
    </xf>
    <xf numFmtId="0" fontId="4" fillId="0" borderId="5" xfId="1509" applyFont="1" applyBorder="1" applyAlignment="1">
      <alignment horizontal="center" vertical="center" wrapText="1"/>
    </xf>
    <xf numFmtId="0" fontId="4" fillId="0" borderId="5" xfId="1509" applyFont="1" applyBorder="1" applyAlignment="1">
      <alignment vertical="center" wrapText="1"/>
    </xf>
    <xf numFmtId="0" fontId="4" fillId="0" borderId="5" xfId="1509" applyFont="1" applyBorder="1" applyAlignment="1">
      <alignment vertical="center"/>
    </xf>
    <xf numFmtId="295" fontId="4" fillId="0" borderId="5" xfId="1509" applyNumberFormat="1" applyFont="1" applyBorder="1" applyAlignment="1">
      <alignment vertical="center"/>
    </xf>
    <xf numFmtId="0" fontId="10" fillId="0" borderId="0" xfId="0" applyFont="1" applyAlignment="1" applyProtection="1">
      <alignment horizontal="center" vertical="center" wrapText="1"/>
      <protection locked="0"/>
    </xf>
    <xf numFmtId="0" fontId="2" fillId="0" borderId="0" xfId="1509" applyFont="1" applyAlignment="1">
      <alignment horizontal="center" vertical="center"/>
    </xf>
    <xf numFmtId="0" fontId="2" fillId="0" borderId="0" xfId="1509" applyFont="1" applyAlignment="1">
      <alignment horizontal="right" vertical="center"/>
    </xf>
    <xf numFmtId="296" fontId="2" fillId="0" borderId="2" xfId="1509" applyNumberFormat="1" applyFont="1" applyBorder="1" applyAlignment="1">
      <alignment horizontal="center" vertical="center" wrapText="1"/>
    </xf>
    <xf numFmtId="292" fontId="4" fillId="0" borderId="4" xfId="1589" applyNumberFormat="1" applyFont="1" applyBorder="1" applyAlignment="1" applyProtection="1">
      <alignment horizontal="center" vertical="center" wrapText="1"/>
      <protection locked="0"/>
    </xf>
    <xf numFmtId="293" fontId="4" fillId="0" borderId="4" xfId="1509" applyNumberFormat="1" applyFont="1" applyBorder="1" applyAlignment="1">
      <alignment horizontal="center" vertical="center" wrapText="1"/>
    </xf>
    <xf numFmtId="292" fontId="4" fillId="0" borderId="4" xfId="1509" applyNumberFormat="1" applyFont="1" applyBorder="1" applyAlignment="1">
      <alignment horizontal="center" vertical="center" wrapText="1"/>
    </xf>
    <xf numFmtId="294" fontId="4" fillId="0" borderId="4" xfId="1509" applyNumberFormat="1" applyFont="1" applyBorder="1" applyAlignment="1">
      <alignment horizontal="center" vertical="center" wrapText="1"/>
    </xf>
    <xf numFmtId="292" fontId="4" fillId="0" borderId="5" xfId="1509" applyNumberFormat="1" applyFont="1" applyBorder="1" applyAlignment="1">
      <alignment vertical="center"/>
    </xf>
    <xf numFmtId="292" fontId="4" fillId="0" borderId="4" xfId="1509" applyNumberFormat="1" applyFont="1" applyBorder="1" applyAlignment="1" applyProtection="1">
      <alignment horizontal="center" vertical="center" wrapText="1"/>
      <protection locked="0"/>
    </xf>
    <xf numFmtId="292" fontId="4" fillId="0" borderId="4" xfId="0" applyNumberFormat="1" applyFont="1" applyBorder="1" applyAlignment="1" applyProtection="1">
      <alignment horizontal="center" vertical="center" wrapText="1"/>
      <protection locked="0"/>
    </xf>
    <xf numFmtId="292" fontId="4" fillId="0" borderId="4" xfId="1589" applyNumberFormat="1" applyFont="1" applyBorder="1" applyAlignment="1" applyProtection="1">
      <alignment horizontal="right" vertical="center" wrapText="1"/>
      <protection locked="0"/>
    </xf>
    <xf numFmtId="292" fontId="4" fillId="0" borderId="4" xfId="1509" applyNumberFormat="1" applyFont="1" applyBorder="1" applyAlignment="1">
      <alignment horizontal="right" vertical="center" wrapText="1"/>
    </xf>
    <xf numFmtId="292" fontId="4" fillId="0" borderId="4" xfId="1609" applyNumberFormat="1" applyFont="1" applyBorder="1" applyAlignment="1">
      <alignment horizontal="right" vertical="center" wrapText="1"/>
    </xf>
    <xf numFmtId="292" fontId="4" fillId="0" borderId="5" xfId="1609" applyNumberFormat="1" applyFont="1" applyBorder="1" applyAlignment="1">
      <alignment horizontal="right" vertical="center"/>
    </xf>
    <xf numFmtId="43" fontId="4" fillId="0" borderId="0" xfId="1609" applyFont="1" applyAlignment="1">
      <alignment horizontal="right" vertical="center"/>
    </xf>
    <xf numFmtId="43" fontId="2" fillId="0" borderId="0" xfId="1509" applyNumberFormat="1" applyFont="1"/>
    <xf numFmtId="43" fontId="2" fillId="0" borderId="0" xfId="1589" applyFont="1" applyAlignment="1"/>
    <xf numFmtId="0" fontId="2" fillId="0" borderId="0" xfId="1509" applyFont="1" applyAlignment="1" applyProtection="1">
      <alignment vertical="center" wrapText="1"/>
      <protection locked="0"/>
    </xf>
    <xf numFmtId="14" fontId="2" fillId="0" borderId="0" xfId="1509" applyNumberFormat="1" applyFont="1"/>
    <xf numFmtId="14" fontId="2" fillId="0" borderId="0" xfId="1509" applyNumberFormat="1" applyFont="1" applyAlignment="1">
      <alignment horizontal="center" vertical="center"/>
    </xf>
    <xf numFmtId="14" fontId="2" fillId="0" borderId="0" xfId="1509" applyNumberFormat="1" applyFont="1" applyAlignment="1">
      <alignment vertical="center"/>
    </xf>
    <xf numFmtId="14" fontId="4" fillId="0" borderId="5" xfId="1509" applyNumberFormat="1" applyFont="1" applyBorder="1" applyAlignment="1">
      <alignment vertical="center"/>
    </xf>
    <xf numFmtId="292" fontId="4" fillId="0" borderId="5" xfId="1509" applyNumberFormat="1" applyFont="1" applyBorder="1" applyAlignment="1">
      <alignment horizontal="right" vertical="center"/>
    </xf>
    <xf numFmtId="292" fontId="2" fillId="0" borderId="0" xfId="1509" applyNumberFormat="1" applyFont="1"/>
    <xf numFmtId="43" fontId="2" fillId="0" borderId="0" xfId="1609" applyFont="1"/>
    <xf numFmtId="0" fontId="2" fillId="0" borderId="0" xfId="1509" applyFont="1" applyAlignment="1" applyProtection="1">
      <alignment horizontal="center" vertical="center" wrapText="1"/>
      <protection locked="0"/>
    </xf>
    <xf numFmtId="43" fontId="2" fillId="0" borderId="0" xfId="1609" applyFont="1" applyAlignment="1">
      <alignment horizontal="center" vertical="center"/>
    </xf>
    <xf numFmtId="14" fontId="2" fillId="0" borderId="2" xfId="0" applyNumberFormat="1" applyFont="1" applyBorder="1" applyAlignment="1">
      <alignment horizontal="center" vertical="center"/>
    </xf>
    <xf numFmtId="10" fontId="4" fillId="0" borderId="4" xfId="1513" applyNumberFormat="1" applyFont="1" applyBorder="1" applyAlignment="1">
      <alignment horizontal="right" vertical="center" wrapText="1"/>
    </xf>
    <xf numFmtId="293" fontId="4" fillId="0" borderId="4" xfId="1513" applyNumberFormat="1" applyFont="1" applyBorder="1" applyAlignment="1">
      <alignment horizontal="center" vertical="center" wrapText="1"/>
    </xf>
    <xf numFmtId="294" fontId="4" fillId="0" borderId="4" xfId="1513" applyNumberFormat="1" applyFont="1" applyBorder="1" applyAlignment="1">
      <alignment horizontal="center" vertical="center" wrapText="1"/>
    </xf>
    <xf numFmtId="14" fontId="2" fillId="0" borderId="5" xfId="1513" applyNumberFormat="1" applyFont="1" applyBorder="1" applyAlignment="1">
      <alignment horizontal="right" vertical="center" wrapText="1"/>
    </xf>
    <xf numFmtId="14" fontId="2" fillId="0" borderId="0" xfId="1513" applyNumberFormat="1" applyFont="1" applyAlignment="1">
      <alignment vertical="center"/>
    </xf>
    <xf numFmtId="292" fontId="2" fillId="0" borderId="4" xfId="0" applyNumberFormat="1" applyFont="1" applyBorder="1" applyAlignment="1" applyProtection="1">
      <alignment vertical="center"/>
      <protection locked="0"/>
    </xf>
    <xf numFmtId="292" fontId="4" fillId="0" borderId="4" xfId="1" applyNumberFormat="1" applyFont="1" applyBorder="1" applyAlignment="1">
      <alignment horizontal="right" vertical="center" wrapText="1"/>
    </xf>
    <xf numFmtId="14" fontId="2" fillId="0" borderId="5" xfId="0" applyNumberFormat="1" applyFont="1" applyBorder="1" applyAlignment="1">
      <alignment vertical="center"/>
    </xf>
    <xf numFmtId="293" fontId="2"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2" fillId="0" borderId="5" xfId="0" applyFont="1" applyBorder="1" applyAlignment="1">
      <alignment horizontal="center" vertical="center"/>
    </xf>
    <xf numFmtId="10" fontId="2" fillId="0" borderId="0" xfId="0" applyNumberFormat="1" applyFont="1" applyAlignment="1">
      <alignment vertical="center"/>
    </xf>
    <xf numFmtId="10" fontId="2" fillId="0" borderId="0" xfId="0" applyNumberFormat="1" applyFont="1" applyAlignment="1">
      <alignment horizontal="center" vertical="center"/>
    </xf>
    <xf numFmtId="292" fontId="4" fillId="0" borderId="4" xfId="0" applyNumberFormat="1" applyFont="1" applyBorder="1" applyAlignment="1">
      <alignment horizontal="left" vertical="center" wrapText="1"/>
    </xf>
    <xf numFmtId="296" fontId="4" fillId="0" borderId="4" xfId="1607" applyNumberFormat="1" applyFont="1" applyBorder="1" applyAlignment="1">
      <alignment horizontal="right" vertical="center" wrapText="1"/>
    </xf>
    <xf numFmtId="292" fontId="4" fillId="0" borderId="0" xfId="0" applyNumberFormat="1" applyFont="1" applyAlignment="1">
      <alignment horizontal="right" vertical="center"/>
    </xf>
    <xf numFmtId="292" fontId="4" fillId="0" borderId="7" xfId="0" applyNumberFormat="1" applyFont="1" applyBorder="1" applyAlignment="1">
      <alignment horizontal="center" vertical="center"/>
    </xf>
    <xf numFmtId="292" fontId="6" fillId="0" borderId="0" xfId="0" applyNumberFormat="1" applyFont="1" applyAlignment="1">
      <alignment vertical="center"/>
    </xf>
    <xf numFmtId="292" fontId="24" fillId="0" borderId="0" xfId="0" applyNumberFormat="1" applyFont="1" applyAlignment="1">
      <alignment vertical="center"/>
    </xf>
    <xf numFmtId="292" fontId="25" fillId="0" borderId="0" xfId="0" applyNumberFormat="1" applyFont="1" applyAlignment="1">
      <alignment vertical="center"/>
    </xf>
    <xf numFmtId="292" fontId="17" fillId="0" borderId="0" xfId="0" applyNumberFormat="1" applyFont="1" applyAlignment="1">
      <alignment horizontal="center" vertical="center"/>
    </xf>
    <xf numFmtId="292" fontId="26" fillId="0" borderId="7" xfId="1176" applyNumberFormat="1" applyFont="1" applyBorder="1" applyAlignment="1" applyProtection="1">
      <alignment horizontal="left" vertical="center"/>
    </xf>
    <xf numFmtId="292" fontId="6" fillId="0" borderId="7" xfId="0" applyNumberFormat="1" applyFont="1" applyBorder="1" applyAlignment="1">
      <alignment horizontal="right" vertical="center"/>
    </xf>
    <xf numFmtId="292" fontId="27" fillId="0" borderId="0" xfId="0" applyNumberFormat="1" applyFont="1" applyAlignment="1">
      <alignment vertical="center"/>
    </xf>
    <xf numFmtId="292" fontId="4" fillId="0" borderId="7" xfId="1176" applyNumberFormat="1" applyFont="1" applyBorder="1" applyAlignment="1" applyProtection="1">
      <alignment horizontal="left" vertical="center" indent="4"/>
    </xf>
    <xf numFmtId="292" fontId="26" fillId="0" borderId="7" xfId="0" applyNumberFormat="1" applyFont="1" applyBorder="1" applyAlignment="1">
      <alignment horizontal="left" vertical="center"/>
    </xf>
    <xf numFmtId="292" fontId="28" fillId="0" borderId="7" xfId="0" applyNumberFormat="1" applyFont="1" applyBorder="1" applyAlignment="1">
      <alignment horizontal="left" vertical="center"/>
    </xf>
    <xf numFmtId="292" fontId="17" fillId="0" borderId="0" xfId="0" applyNumberFormat="1" applyFont="1"/>
    <xf numFmtId="292" fontId="29" fillId="0" borderId="0" xfId="0" applyNumberFormat="1" applyFont="1" applyAlignment="1">
      <alignment vertical="center"/>
    </xf>
    <xf numFmtId="292" fontId="6" fillId="0" borderId="0" xfId="1447" applyNumberFormat="1" applyFont="1" applyAlignment="1">
      <alignment horizontal="center" vertical="center"/>
    </xf>
    <xf numFmtId="298" fontId="2" fillId="0" borderId="0" xfId="0" applyNumberFormat="1" applyFont="1" applyAlignment="1">
      <alignment horizontal="center" vertical="center"/>
    </xf>
    <xf numFmtId="292" fontId="24" fillId="0" borderId="0" xfId="0" applyNumberFormat="1" applyFont="1"/>
    <xf numFmtId="292" fontId="30" fillId="0" borderId="0" xfId="0" applyNumberFormat="1" applyFont="1" applyAlignment="1">
      <alignment vertical="center"/>
    </xf>
    <xf numFmtId="292" fontId="31" fillId="0" borderId="0" xfId="0" applyNumberFormat="1" applyFont="1" applyAlignment="1">
      <alignment vertical="center"/>
    </xf>
    <xf numFmtId="292" fontId="32" fillId="0" borderId="0" xfId="0" applyNumberFormat="1" applyFont="1" applyAlignment="1">
      <alignment horizontal="center" vertical="center" wrapText="1"/>
    </xf>
    <xf numFmtId="292" fontId="31" fillId="0" borderId="0" xfId="0" applyNumberFormat="1" applyFont="1" applyAlignment="1">
      <alignment horizontal="center" vertical="center"/>
    </xf>
    <xf numFmtId="292" fontId="7" fillId="0" borderId="0" xfId="1487" applyNumberFormat="1" applyFont="1" applyAlignment="1">
      <alignment horizontal="right" vertical="center"/>
    </xf>
    <xf numFmtId="292" fontId="2" fillId="0" borderId="4" xfId="1447" applyNumberFormat="1" applyFont="1" applyBorder="1" applyAlignment="1">
      <alignment vertical="center"/>
    </xf>
    <xf numFmtId="298" fontId="2" fillId="0" borderId="4" xfId="1176" applyNumberFormat="1" applyFont="1" applyBorder="1" applyAlignment="1" applyProtection="1">
      <alignment horizontal="center" vertical="center"/>
    </xf>
    <xf numFmtId="292" fontId="2" fillId="0" borderId="4" xfId="1459" applyNumberFormat="1" applyFont="1" applyBorder="1" applyAlignment="1">
      <alignment horizontal="left" vertical="center"/>
    </xf>
    <xf numFmtId="298" fontId="4" fillId="0" borderId="4" xfId="1176" applyNumberFormat="1" applyFont="1" applyBorder="1" applyAlignment="1" applyProtection="1">
      <alignment horizontal="center" vertical="center"/>
    </xf>
    <xf numFmtId="292" fontId="2" fillId="0" borderId="4" xfId="1459" applyNumberFormat="1" applyFont="1" applyBorder="1" applyAlignment="1">
      <alignment horizontal="left" vertical="center" indent="2"/>
    </xf>
    <xf numFmtId="292" fontId="6" fillId="0" borderId="4" xfId="1447" applyNumberFormat="1" applyFont="1" applyBorder="1" applyAlignment="1">
      <alignment horizontal="center" vertical="center"/>
    </xf>
    <xf numFmtId="292" fontId="7" fillId="0" borderId="0" xfId="0" applyNumberFormat="1" applyFont="1"/>
    <xf numFmtId="292" fontId="1" fillId="0" borderId="0" xfId="1487" applyNumberFormat="1" applyFont="1" applyAlignment="1">
      <alignment vertical="center"/>
    </xf>
    <xf numFmtId="292" fontId="2" fillId="0" borderId="0" xfId="1487" applyNumberFormat="1" applyFont="1" applyAlignment="1">
      <alignment horizontal="center" vertical="center"/>
    </xf>
    <xf numFmtId="292" fontId="6" fillId="0" borderId="0" xfId="1487" applyNumberFormat="1" applyFont="1" applyAlignment="1">
      <alignment vertical="center"/>
    </xf>
    <xf numFmtId="292" fontId="2" fillId="0" borderId="0" xfId="1487" applyNumberFormat="1" applyFont="1"/>
    <xf numFmtId="292" fontId="2" fillId="0" borderId="4" xfId="1487" applyNumberFormat="1" applyFont="1" applyBorder="1" applyAlignment="1">
      <alignment horizontal="center" vertical="center"/>
    </xf>
    <xf numFmtId="292" fontId="4" fillId="0" borderId="7" xfId="1487" applyNumberFormat="1" applyFont="1" applyBorder="1" applyAlignment="1">
      <alignment horizontal="center" vertical="center"/>
    </xf>
    <xf numFmtId="292" fontId="2" fillId="0" borderId="7" xfId="1487" applyNumberFormat="1" applyFont="1" applyBorder="1" applyAlignment="1">
      <alignment horizontal="center" vertical="center"/>
    </xf>
    <xf numFmtId="292" fontId="7" fillId="0" borderId="0" xfId="1487" applyNumberFormat="1" applyFont="1" applyAlignment="1">
      <alignment horizontal="center" vertical="center"/>
    </xf>
    <xf numFmtId="298" fontId="2" fillId="0" borderId="4" xfId="1487" applyNumberFormat="1" applyFont="1" applyBorder="1" applyAlignment="1">
      <alignment horizontal="center" vertical="center"/>
    </xf>
    <xf numFmtId="292" fontId="6" fillId="0" borderId="7" xfId="1487" applyNumberFormat="1" applyFont="1" applyBorder="1" applyAlignment="1">
      <alignment horizontal="right" vertical="center"/>
    </xf>
    <xf numFmtId="292" fontId="2" fillId="0" borderId="4" xfId="1487" applyNumberFormat="1" applyFont="1" applyBorder="1" applyAlignment="1">
      <alignment horizontal="right" vertical="center"/>
    </xf>
    <xf numFmtId="292" fontId="27" fillId="0" borderId="0" xfId="1487" applyNumberFormat="1" applyFont="1" applyAlignment="1">
      <alignment vertical="center"/>
    </xf>
    <xf numFmtId="292" fontId="2" fillId="0" borderId="7" xfId="1487" applyNumberFormat="1" applyFont="1" applyBorder="1" applyAlignment="1">
      <alignment horizontal="right" vertical="center"/>
    </xf>
    <xf numFmtId="292" fontId="10" fillId="0" borderId="7" xfId="1176" applyNumberFormat="1" applyFont="1" applyBorder="1" applyAlignment="1" applyProtection="1">
      <alignment horizontal="left" vertical="center" indent="1"/>
    </xf>
    <xf numFmtId="292" fontId="26" fillId="0" borderId="7" xfId="1487" applyNumberFormat="1" applyFont="1" applyBorder="1" applyAlignment="1">
      <alignment horizontal="left" vertical="center"/>
    </xf>
    <xf numFmtId="292" fontId="28" fillId="0" borderId="0" xfId="0" applyNumberFormat="1" applyFont="1" applyAlignment="1">
      <alignment horizontal="left" vertical="center"/>
    </xf>
    <xf numFmtId="292" fontId="2" fillId="0" borderId="0" xfId="1487" applyNumberFormat="1" applyFont="1" applyAlignment="1">
      <alignment horizontal="right" vertical="center"/>
    </xf>
    <xf numFmtId="292" fontId="7" fillId="0" borderId="0" xfId="1487" applyNumberFormat="1" applyFont="1"/>
    <xf numFmtId="244" fontId="9" fillId="0" borderId="0" xfId="1243" applyNumberFormat="1" applyFont="1" applyAlignment="1" applyProtection="1">
      <alignment horizontal="left"/>
      <protection locked="0"/>
    </xf>
    <xf numFmtId="244" fontId="6" fillId="0" borderId="0" xfId="1243" applyNumberFormat="1" applyFont="1" applyAlignment="1" applyProtection="1">
      <alignment horizontal="center"/>
      <protection locked="0"/>
    </xf>
    <xf numFmtId="244" fontId="2" fillId="0" borderId="0" xfId="1243" applyNumberFormat="1" applyAlignment="1" applyProtection="1">
      <alignment horizontal="center"/>
      <protection locked="0"/>
    </xf>
    <xf numFmtId="244" fontId="7" fillId="0" borderId="0" xfId="1243" applyNumberFormat="1" applyFont="1" applyAlignment="1" applyProtection="1">
      <alignment horizontal="left"/>
      <protection locked="0"/>
    </xf>
    <xf numFmtId="0" fontId="33" fillId="0" borderId="0" xfId="1510" applyFont="1" applyAlignment="1" applyProtection="1">
      <alignment vertical="center"/>
      <protection locked="0"/>
    </xf>
    <xf numFmtId="244" fontId="2" fillId="0" borderId="0" xfId="1243" applyNumberFormat="1" applyAlignment="1" applyProtection="1">
      <alignment horizontal="left"/>
      <protection locked="0"/>
    </xf>
    <xf numFmtId="303" fontId="2" fillId="0" borderId="0" xfId="1243" applyNumberFormat="1" applyAlignment="1" applyProtection="1">
      <alignment horizontal="left"/>
      <protection locked="0"/>
    </xf>
    <xf numFmtId="244" fontId="2" fillId="0" borderId="0" xfId="1243" applyNumberFormat="1" applyAlignment="1" applyProtection="1">
      <alignment horizontal="right"/>
      <protection locked="0"/>
    </xf>
    <xf numFmtId="244" fontId="34" fillId="0" borderId="0" xfId="1176" applyNumberFormat="1" applyFont="1" applyAlignment="1">
      <alignment horizontal="left"/>
      <protection locked="0"/>
    </xf>
    <xf numFmtId="244" fontId="9" fillId="0" borderId="0" xfId="1243" applyNumberFormat="1" applyFont="1" applyAlignment="1" applyProtection="1">
      <alignment horizontal="center"/>
      <protection locked="0"/>
    </xf>
    <xf numFmtId="244" fontId="6" fillId="0" borderId="0" xfId="1243" applyNumberFormat="1" applyFont="1" applyAlignment="1" applyProtection="1">
      <alignment horizontal="left"/>
      <protection locked="0"/>
    </xf>
    <xf numFmtId="295" fontId="33" fillId="0" borderId="4" xfId="2" applyNumberFormat="1" applyFont="1" applyBorder="1" applyAlignment="1">
      <alignment horizontal="center" vertical="center"/>
    </xf>
    <xf numFmtId="295" fontId="36" fillId="0" borderId="4" xfId="2" applyNumberFormat="1" applyFont="1" applyBorder="1" applyAlignment="1">
      <alignment horizontal="center" vertical="center"/>
    </xf>
    <xf numFmtId="295" fontId="33" fillId="0" borderId="4" xfId="2" applyNumberFormat="1" applyFont="1" applyBorder="1" applyAlignment="1">
      <alignment horizontal="center" vertical="center" wrapText="1"/>
    </xf>
    <xf numFmtId="304" fontId="37" fillId="0" borderId="4" xfId="2" applyNumberFormat="1" applyFont="1" applyBorder="1" applyAlignment="1">
      <alignment vertical="center" wrapText="1"/>
    </xf>
    <xf numFmtId="305" fontId="37" fillId="0" borderId="4" xfId="2" applyNumberFormat="1" applyFont="1" applyBorder="1" applyAlignment="1">
      <alignment horizontal="center" vertical="center"/>
    </xf>
    <xf numFmtId="292" fontId="37" fillId="0" borderId="4" xfId="2" applyNumberFormat="1" applyFont="1" applyBorder="1" applyAlignment="1">
      <alignment horizontal="center" vertical="center"/>
    </xf>
    <xf numFmtId="292" fontId="37" fillId="0" borderId="4" xfId="2" applyNumberFormat="1" applyFont="1" applyBorder="1" applyAlignment="1">
      <alignment horizontal="right" vertical="center"/>
    </xf>
    <xf numFmtId="304" fontId="33" fillId="0" borderId="4" xfId="2" applyNumberFormat="1" applyFont="1" applyBorder="1" applyAlignment="1">
      <alignment vertical="center"/>
    </xf>
    <xf numFmtId="304" fontId="33" fillId="0" borderId="4" xfId="2" applyNumberFormat="1" applyFont="1" applyBorder="1" applyAlignment="1">
      <alignment vertical="center" wrapText="1"/>
    </xf>
    <xf numFmtId="292" fontId="33" fillId="0" borderId="4" xfId="2" applyNumberFormat="1" applyFont="1" applyBorder="1" applyAlignment="1">
      <alignment horizontal="right" vertical="center"/>
    </xf>
    <xf numFmtId="304" fontId="37" fillId="0" borderId="4" xfId="2" applyNumberFormat="1" applyFont="1" applyBorder="1" applyAlignment="1">
      <alignment horizontal="center" vertical="center" wrapText="1"/>
    </xf>
    <xf numFmtId="0" fontId="33" fillId="0" borderId="0" xfId="1510" applyFont="1" applyAlignment="1">
      <alignment vertical="center"/>
    </xf>
    <xf numFmtId="244" fontId="7" fillId="0" borderId="0" xfId="1243" applyNumberFormat="1" applyFont="1" applyAlignment="1" applyProtection="1">
      <alignment horizontal="right"/>
      <protection locked="0"/>
    </xf>
    <xf numFmtId="292" fontId="33" fillId="0" borderId="4" xfId="2" applyNumberFormat="1" applyFont="1" applyBorder="1" applyAlignment="1">
      <alignment vertical="center"/>
    </xf>
    <xf numFmtId="292" fontId="38" fillId="0" borderId="0" xfId="1516" applyNumberFormat="1" applyAlignment="1" applyProtection="1">
      <alignment vertical="center" wrapText="1"/>
      <protection locked="0"/>
    </xf>
    <xf numFmtId="292" fontId="39" fillId="0" borderId="0" xfId="1516" applyNumberFormat="1" applyFont="1" applyAlignment="1" applyProtection="1">
      <alignment horizontal="left" vertical="center" wrapText="1" indent="2"/>
      <protection locked="0"/>
    </xf>
    <xf numFmtId="292" fontId="40" fillId="0" borderId="0" xfId="1516" applyNumberFormat="1" applyFont="1" applyAlignment="1" applyProtection="1">
      <alignment vertical="center" wrapText="1"/>
      <protection locked="0"/>
    </xf>
    <xf numFmtId="292" fontId="38" fillId="0" borderId="0" xfId="1516" applyNumberFormat="1" applyAlignment="1" applyProtection="1">
      <alignment horizontal="left" vertical="center" wrapText="1" indent="2"/>
      <protection locked="0"/>
    </xf>
    <xf numFmtId="292" fontId="40" fillId="0" borderId="0" xfId="1516" applyNumberFormat="1" applyFont="1" applyAlignment="1" applyProtection="1">
      <alignment horizontal="left" vertical="center" wrapText="1" indent="3"/>
      <protection locked="0"/>
    </xf>
    <xf numFmtId="292" fontId="40" fillId="0" borderId="0" xfId="1516" applyNumberFormat="1" applyFont="1" applyAlignment="1" applyProtection="1">
      <alignment horizontal="left" vertical="center" wrapText="1"/>
      <protection locked="0"/>
    </xf>
    <xf numFmtId="292" fontId="38" fillId="0" borderId="0" xfId="1516" applyNumberFormat="1" applyAlignment="1" applyProtection="1">
      <alignment horizontal="left" vertical="center" wrapText="1" indent="1"/>
      <protection locked="0"/>
    </xf>
    <xf numFmtId="292" fontId="38" fillId="0" borderId="0" xfId="1516" applyNumberFormat="1" applyAlignment="1" applyProtection="1">
      <alignment wrapText="1"/>
      <protection locked="0"/>
    </xf>
    <xf numFmtId="292" fontId="38" fillId="0" borderId="0" xfId="1516" applyNumberFormat="1" applyAlignment="1">
      <alignment wrapText="1"/>
    </xf>
    <xf numFmtId="292" fontId="41" fillId="0" borderId="0" xfId="1516" applyNumberFormat="1" applyFont="1" applyAlignment="1">
      <alignment horizontal="center" wrapText="1"/>
    </xf>
    <xf numFmtId="292" fontId="42" fillId="0" borderId="0" xfId="1516" applyNumberFormat="1" applyFont="1" applyAlignment="1">
      <alignment horizontal="center" wrapText="1"/>
    </xf>
    <xf numFmtId="292" fontId="38" fillId="0" borderId="0" xfId="1516" applyNumberFormat="1" applyAlignment="1">
      <alignment vertical="center" wrapText="1"/>
    </xf>
    <xf numFmtId="292" fontId="43" fillId="0" borderId="0" xfId="1516" applyNumberFormat="1" applyFont="1" applyAlignment="1">
      <alignment horizontal="left" vertical="center" wrapText="1"/>
    </xf>
    <xf numFmtId="292" fontId="44" fillId="0" borderId="0" xfId="1516" applyNumberFormat="1" applyFont="1" applyAlignment="1">
      <alignment horizontal="left" vertical="center" wrapText="1" indent="1"/>
    </xf>
    <xf numFmtId="292" fontId="45" fillId="0" borderId="0" xfId="1516" applyNumberFormat="1" applyFont="1" applyAlignment="1" applyProtection="1">
      <alignment horizontal="left" vertical="center" wrapText="1" indent="1"/>
      <protection locked="0"/>
    </xf>
    <xf numFmtId="292" fontId="45" fillId="0" borderId="0" xfId="1516" applyNumberFormat="1" applyFont="1" applyAlignment="1">
      <alignment horizontal="left" vertical="center" wrapText="1" indent="1"/>
    </xf>
    <xf numFmtId="292" fontId="44" fillId="0" borderId="0" xfId="1516" applyNumberFormat="1" applyFont="1" applyAlignment="1" applyProtection="1">
      <alignment horizontal="left" vertical="center" wrapText="1" indent="1"/>
      <protection locked="0"/>
    </xf>
    <xf numFmtId="292" fontId="43" fillId="0" borderId="0" xfId="1516" applyNumberFormat="1" applyFont="1" applyAlignment="1" applyProtection="1">
      <alignment horizontal="left" vertical="center" wrapText="1"/>
      <protection locked="0"/>
    </xf>
    <xf numFmtId="292" fontId="46" fillId="0" borderId="0" xfId="0" applyNumberFormat="1" applyFont="1" applyAlignment="1" applyProtection="1">
      <alignment horizontal="left" vertical="center" wrapText="1" indent="1"/>
      <protection locked="0"/>
    </xf>
    <xf numFmtId="292" fontId="47" fillId="0" borderId="0" xfId="1523" applyNumberFormat="1" applyFont="1" applyAlignment="1">
      <alignment horizontal="left" vertical="center" wrapText="1"/>
      <protection locked="0"/>
    </xf>
    <xf numFmtId="292" fontId="44" fillId="0" borderId="0" xfId="1516" applyNumberFormat="1" applyFont="1" applyAlignment="1" applyProtection="1">
      <alignment horizontal="left" vertical="center" wrapText="1" indent="2"/>
      <protection locked="0"/>
    </xf>
    <xf numFmtId="292" fontId="44" fillId="0" borderId="0" xfId="1516" applyNumberFormat="1" applyFont="1" applyAlignment="1" applyProtection="1">
      <alignment horizontal="left" vertical="center" wrapText="1" indent="3"/>
      <protection locked="0"/>
    </xf>
    <xf numFmtId="292" fontId="0" fillId="0" borderId="0" xfId="0" applyNumberFormat="1" applyAlignment="1" applyProtection="1">
      <alignment horizontal="left" vertical="center" wrapText="1" indent="1"/>
      <protection locked="0"/>
    </xf>
    <xf numFmtId="292" fontId="44" fillId="0" borderId="0" xfId="1516" applyNumberFormat="1" applyFont="1" applyAlignment="1" applyProtection="1">
      <alignment horizontal="left" vertical="center" wrapText="1" indent="4"/>
      <protection locked="0"/>
    </xf>
    <xf numFmtId="292" fontId="9" fillId="0" borderId="0" xfId="1515" applyNumberFormat="1" applyFont="1" applyAlignment="1" applyProtection="1">
      <alignment vertical="center"/>
      <protection locked="0"/>
    </xf>
    <xf numFmtId="292" fontId="2" fillId="0" borderId="0" xfId="1515" applyNumberFormat="1" applyFont="1" applyAlignment="1" applyProtection="1">
      <alignment horizontal="center" vertical="center"/>
      <protection locked="0"/>
    </xf>
    <xf numFmtId="292" fontId="6" fillId="0" borderId="0" xfId="1512" applyNumberFormat="1" applyFont="1" applyAlignment="1" applyProtection="1">
      <alignment vertical="center"/>
      <protection locked="0"/>
    </xf>
    <xf numFmtId="292" fontId="2" fillId="0" borderId="0" xfId="1512" applyNumberFormat="1" applyFont="1" applyAlignment="1" applyProtection="1">
      <alignment vertical="center"/>
      <protection locked="0"/>
    </xf>
    <xf numFmtId="292" fontId="2" fillId="0" borderId="0" xfId="1515" applyNumberFormat="1" applyFont="1" applyAlignment="1" applyProtection="1">
      <alignment vertical="center"/>
      <protection locked="0"/>
    </xf>
    <xf numFmtId="292" fontId="13" fillId="0" borderId="0" xfId="1512" applyNumberFormat="1" applyFont="1" applyAlignment="1" applyProtection="1">
      <alignment horizontal="centerContinuous" vertical="center"/>
      <protection locked="0"/>
    </xf>
    <xf numFmtId="292" fontId="9" fillId="0" borderId="0" xfId="1512" applyNumberFormat="1" applyFont="1" applyAlignment="1" applyProtection="1">
      <alignment horizontal="centerContinuous" vertical="center"/>
      <protection locked="0"/>
    </xf>
    <xf numFmtId="292" fontId="2" fillId="0" borderId="0" xfId="1512" applyNumberFormat="1" applyFont="1" applyAlignment="1" applyProtection="1">
      <alignment horizontal="center" vertical="center"/>
      <protection locked="0"/>
    </xf>
    <xf numFmtId="292" fontId="48" fillId="0" borderId="0" xfId="1512" applyNumberFormat="1" applyFont="1" applyAlignment="1" applyProtection="1">
      <alignment horizontal="left" vertical="center"/>
      <protection locked="0"/>
    </xf>
    <xf numFmtId="292" fontId="16" fillId="0" borderId="14" xfId="1515" applyNumberFormat="1" applyFont="1" applyBorder="1" applyAlignment="1" applyProtection="1">
      <alignment horizontal="centerContinuous" vertical="center"/>
      <protection locked="0"/>
    </xf>
    <xf numFmtId="292" fontId="16" fillId="0" borderId="15" xfId="1512" applyNumberFormat="1" applyFont="1" applyBorder="1" applyAlignment="1" applyProtection="1">
      <alignment horizontal="center" vertical="center"/>
      <protection locked="0"/>
    </xf>
    <xf numFmtId="292" fontId="7" fillId="0" borderId="15" xfId="1515" applyNumberFormat="1" applyFont="1" applyBorder="1" applyAlignment="1" applyProtection="1">
      <alignment horizontal="center" vertical="center"/>
      <protection locked="0"/>
    </xf>
    <xf numFmtId="292" fontId="6" fillId="0" borderId="18" xfId="1515" applyNumberFormat="1" applyFont="1" applyBorder="1" applyAlignment="1" applyProtection="1">
      <alignment horizontal="centerContinuous" vertical="center"/>
      <protection locked="0"/>
    </xf>
    <xf numFmtId="292" fontId="16" fillId="0" borderId="4" xfId="1512" applyNumberFormat="1" applyFont="1" applyBorder="1" applyAlignment="1" applyProtection="1">
      <alignment horizontal="center" vertical="center"/>
      <protection locked="0"/>
    </xf>
    <xf numFmtId="292" fontId="2" fillId="0" borderId="4" xfId="1515" applyNumberFormat="1" applyFont="1" applyBorder="1" applyAlignment="1" applyProtection="1">
      <alignment horizontal="center" vertical="center"/>
      <protection locked="0"/>
    </xf>
    <xf numFmtId="292" fontId="16" fillId="0" borderId="4" xfId="1515" applyNumberFormat="1" applyFont="1" applyBorder="1" applyAlignment="1" applyProtection="1">
      <alignment horizontal="center" vertical="center"/>
      <protection locked="0"/>
    </xf>
    <xf numFmtId="292" fontId="16" fillId="0" borderId="19" xfId="1512" applyNumberFormat="1" applyFont="1" applyBorder="1" applyAlignment="1" applyProtection="1">
      <alignment horizontal="center" vertical="center"/>
      <protection locked="0"/>
    </xf>
    <xf numFmtId="292" fontId="16" fillId="0" borderId="19" xfId="1515" applyNumberFormat="1" applyFont="1" applyBorder="1" applyAlignment="1" applyProtection="1">
      <alignment horizontal="center" vertical="center"/>
      <protection locked="0"/>
    </xf>
    <xf numFmtId="292" fontId="6" fillId="0" borderId="4" xfId="1515" applyNumberFormat="1" applyFont="1" applyBorder="1" applyAlignment="1" applyProtection="1">
      <alignment horizontal="center" vertical="center"/>
      <protection locked="0"/>
    </xf>
    <xf numFmtId="292" fontId="2" fillId="0" borderId="8" xfId="1515" applyNumberFormat="1" applyFont="1" applyBorder="1" applyAlignment="1" applyProtection="1">
      <alignment horizontal="centerContinuous" vertical="center"/>
      <protection locked="0"/>
    </xf>
    <xf numFmtId="292" fontId="2" fillId="0" borderId="7" xfId="1515" applyNumberFormat="1" applyFont="1" applyBorder="1" applyAlignment="1" applyProtection="1">
      <alignment horizontal="centerContinuous" vertical="center"/>
      <protection locked="0"/>
    </xf>
    <xf numFmtId="0" fontId="0" fillId="0" borderId="21" xfId="0" applyBorder="1"/>
    <xf numFmtId="292" fontId="16" fillId="0" borderId="23" xfId="1515" applyNumberFormat="1" applyFont="1" applyBorder="1" applyAlignment="1" applyProtection="1">
      <alignment horizontal="centerContinuous" vertical="center"/>
      <protection locked="0"/>
    </xf>
    <xf numFmtId="298" fontId="2" fillId="0" borderId="19" xfId="1515" applyNumberFormat="1" applyFont="1" applyBorder="1" applyAlignment="1" applyProtection="1">
      <alignment horizontal="center" vertical="center"/>
      <protection locked="0"/>
    </xf>
    <xf numFmtId="292" fontId="2" fillId="0" borderId="4" xfId="1581" applyNumberFormat="1" applyFont="1" applyBorder="1" applyAlignment="1" applyProtection="1">
      <alignment horizontal="right"/>
      <protection locked="0"/>
    </xf>
    <xf numFmtId="292" fontId="2" fillId="0" borderId="7" xfId="1515" applyNumberFormat="1" applyFont="1" applyBorder="1" applyAlignment="1" applyProtection="1">
      <alignment vertical="center"/>
      <protection locked="0"/>
    </xf>
    <xf numFmtId="292" fontId="7" fillId="0" borderId="25" xfId="1515" applyNumberFormat="1" applyFont="1" applyBorder="1" applyAlignment="1" applyProtection="1">
      <alignment horizontal="center" vertical="center"/>
      <protection locked="0"/>
    </xf>
    <xf numFmtId="292" fontId="2" fillId="0" borderId="3" xfId="1515" applyNumberFormat="1" applyFont="1" applyBorder="1" applyAlignment="1" applyProtection="1">
      <alignment vertical="center"/>
      <protection locked="0"/>
    </xf>
    <xf numFmtId="292" fontId="16" fillId="0" borderId="26" xfId="1515" applyNumberFormat="1" applyFont="1" applyBorder="1" applyAlignment="1" applyProtection="1">
      <alignment horizontal="centerContinuous" vertical="center"/>
      <protection locked="0"/>
    </xf>
    <xf numFmtId="292" fontId="6" fillId="0" borderId="16" xfId="1515" applyNumberFormat="1" applyFont="1" applyBorder="1" applyAlignment="1" applyProtection="1">
      <alignment horizontal="centerContinuous" vertical="center"/>
      <protection locked="0"/>
    </xf>
    <xf numFmtId="292" fontId="6" fillId="0" borderId="17" xfId="1515" applyNumberFormat="1" applyFont="1" applyBorder="1" applyAlignment="1" applyProtection="1">
      <alignment horizontal="centerContinuous" vertical="center"/>
      <protection locked="0"/>
    </xf>
    <xf numFmtId="298" fontId="2" fillId="0" borderId="25" xfId="1515" applyNumberFormat="1" applyFont="1" applyBorder="1" applyAlignment="1" applyProtection="1">
      <alignment horizontal="center" vertical="center"/>
      <protection locked="0"/>
    </xf>
    <xf numFmtId="298" fontId="2" fillId="0" borderId="27" xfId="1515" applyNumberFormat="1" applyFont="1" applyBorder="1" applyAlignment="1" applyProtection="1">
      <alignment horizontal="center" vertical="center"/>
      <protection locked="0"/>
    </xf>
    <xf numFmtId="292" fontId="2" fillId="0" borderId="31" xfId="1512" applyNumberFormat="1" applyFont="1" applyBorder="1" applyAlignment="1" applyProtection="1">
      <alignment horizontal="center" vertical="center"/>
      <protection locked="0"/>
    </xf>
    <xf numFmtId="292" fontId="2" fillId="0" borderId="31" xfId="1515" applyNumberFormat="1" applyFont="1" applyBorder="1" applyAlignment="1" applyProtection="1">
      <alignment vertical="center"/>
      <protection locked="0"/>
    </xf>
    <xf numFmtId="292" fontId="7" fillId="0" borderId="31" xfId="1512" applyNumberFormat="1" applyFont="1" applyBorder="1" applyAlignment="1" applyProtection="1">
      <alignment horizontal="right" vertical="center"/>
      <protection locked="0"/>
    </xf>
    <xf numFmtId="292" fontId="16" fillId="0" borderId="15" xfId="1515" applyNumberFormat="1" applyFont="1" applyBorder="1" applyAlignment="1" applyProtection="1">
      <alignment horizontal="center" vertical="center"/>
      <protection locked="0"/>
    </xf>
    <xf numFmtId="292" fontId="2" fillId="0" borderId="32" xfId="1515" applyNumberFormat="1" applyFont="1" applyBorder="1" applyAlignment="1" applyProtection="1">
      <alignment horizontal="center" vertical="center"/>
      <protection locked="0"/>
    </xf>
    <xf numFmtId="292" fontId="16" fillId="0" borderId="5" xfId="1515" applyNumberFormat="1" applyFont="1" applyBorder="1" applyAlignment="1" applyProtection="1">
      <alignment horizontal="center" vertical="center"/>
      <protection locked="0"/>
    </xf>
    <xf numFmtId="292" fontId="2" fillId="0" borderId="33" xfId="1515" applyNumberFormat="1" applyFont="1" applyBorder="1" applyAlignment="1" applyProtection="1">
      <alignment horizontal="center" vertical="center"/>
      <protection locked="0"/>
    </xf>
    <xf numFmtId="292" fontId="2" fillId="0" borderId="34" xfId="1515" applyNumberFormat="1" applyFont="1" applyBorder="1" applyAlignment="1" applyProtection="1">
      <alignment horizontal="center" vertical="center"/>
      <protection locked="0"/>
    </xf>
    <xf numFmtId="292" fontId="49" fillId="0" borderId="4" xfId="1515" applyNumberFormat="1" applyFont="1" applyBorder="1" applyAlignment="1" applyProtection="1">
      <alignment horizontal="center" vertical="center"/>
      <protection locked="0"/>
    </xf>
    <xf numFmtId="292" fontId="49" fillId="0" borderId="34" xfId="1515" applyNumberFormat="1" applyFont="1" applyBorder="1" applyAlignment="1" applyProtection="1">
      <alignment horizontal="center" vertical="center"/>
      <protection locked="0"/>
    </xf>
    <xf numFmtId="292" fontId="6" fillId="0" borderId="35" xfId="1515" applyNumberFormat="1" applyFont="1" applyBorder="1" applyAlignment="1" applyProtection="1">
      <alignment horizontal="centerContinuous" vertical="center"/>
      <protection locked="0"/>
    </xf>
    <xf numFmtId="292" fontId="16" fillId="0" borderId="34" xfId="1512" applyNumberFormat="1" applyFont="1" applyBorder="1" applyAlignment="1" applyProtection="1">
      <alignment horizontal="center" vertical="center"/>
      <protection locked="0"/>
    </xf>
    <xf numFmtId="292" fontId="2" fillId="0" borderId="4" xfId="2" applyNumberFormat="1" applyFont="1" applyBorder="1" applyAlignment="1" applyProtection="1">
      <alignment horizontal="right"/>
      <protection locked="0"/>
    </xf>
    <xf numFmtId="292" fontId="2" fillId="0" borderId="34" xfId="2" applyNumberFormat="1" applyFont="1" applyBorder="1" applyAlignment="1" applyProtection="1">
      <alignment horizontal="right"/>
      <protection locked="0"/>
    </xf>
    <xf numFmtId="292" fontId="2" fillId="0" borderId="4" xfId="1515" applyNumberFormat="1" applyFont="1" applyBorder="1" applyAlignment="1" applyProtection="1">
      <alignment vertical="center"/>
      <protection locked="0"/>
    </xf>
    <xf numFmtId="292" fontId="2" fillId="0" borderId="34" xfId="1515" applyNumberFormat="1" applyFont="1" applyBorder="1" applyAlignment="1" applyProtection="1">
      <alignment vertical="center"/>
      <protection locked="0"/>
    </xf>
    <xf numFmtId="292" fontId="2" fillId="0" borderId="2" xfId="1515" applyNumberFormat="1" applyFont="1" applyBorder="1" applyAlignment="1" applyProtection="1">
      <alignment vertical="center"/>
      <protection locked="0"/>
    </xf>
    <xf numFmtId="292" fontId="2" fillId="0" borderId="36" xfId="1515" applyNumberFormat="1" applyFont="1" applyBorder="1" applyAlignment="1" applyProtection="1">
      <alignment vertical="center"/>
      <protection locked="0"/>
    </xf>
    <xf numFmtId="292" fontId="16" fillId="0" borderId="32" xfId="1515" applyNumberFormat="1" applyFont="1" applyBorder="1" applyAlignment="1" applyProtection="1">
      <alignment horizontal="center" vertical="center"/>
      <protection locked="0"/>
    </xf>
    <xf numFmtId="292" fontId="2" fillId="0" borderId="4" xfId="2" applyNumberFormat="1" applyFont="1" applyBorder="1" applyAlignment="1" applyProtection="1">
      <alignment horizontal="center"/>
      <protection locked="0"/>
    </xf>
    <xf numFmtId="292" fontId="7" fillId="0" borderId="34" xfId="1515" applyNumberFormat="1" applyFont="1" applyBorder="1" applyAlignment="1" applyProtection="1">
      <alignment horizontal="center" vertical="center"/>
      <protection locked="0"/>
    </xf>
    <xf numFmtId="292" fontId="2" fillId="0" borderId="37" xfId="1515" applyNumberFormat="1" applyFont="1" applyBorder="1" applyAlignment="1" applyProtection="1">
      <alignment vertical="center"/>
      <protection locked="0"/>
    </xf>
    <xf numFmtId="292" fontId="2" fillId="0" borderId="9" xfId="1515" applyNumberFormat="1" applyFont="1" applyBorder="1" applyAlignment="1" applyProtection="1">
      <alignment vertical="center"/>
      <protection locked="0"/>
    </xf>
    <xf numFmtId="292" fontId="2" fillId="0" borderId="29" xfId="1515" applyNumberFormat="1" applyFont="1" applyBorder="1" applyAlignment="1" applyProtection="1">
      <alignment vertical="center"/>
      <protection locked="0"/>
    </xf>
    <xf numFmtId="292" fontId="2" fillId="0" borderId="28" xfId="2" applyNumberFormat="1" applyFont="1" applyBorder="1" applyAlignment="1" applyProtection="1">
      <alignment horizontal="center"/>
      <protection locked="0"/>
    </xf>
    <xf numFmtId="292" fontId="7" fillId="0" borderId="38" xfId="1515" applyNumberFormat="1" applyFont="1" applyBorder="1" applyAlignment="1" applyProtection="1">
      <alignment horizontal="center" vertical="center"/>
      <protection locked="0"/>
    </xf>
    <xf numFmtId="0" fontId="50" fillId="0" borderId="0" xfId="1439" applyFont="1" applyAlignment="1" applyProtection="1">
      <alignment vertical="center"/>
      <protection hidden="1"/>
    </xf>
    <xf numFmtId="0" fontId="51" fillId="0" borderId="0" xfId="1176" applyFont="1" applyAlignment="1" applyProtection="1">
      <alignment vertical="center"/>
      <protection hidden="1"/>
    </xf>
    <xf numFmtId="0" fontId="52" fillId="0" borderId="0" xfId="1176" applyFont="1" applyAlignment="1" applyProtection="1">
      <alignment vertical="center"/>
      <protection hidden="1"/>
    </xf>
    <xf numFmtId="0" fontId="50" fillId="0" borderId="12" xfId="1439" applyFont="1" applyBorder="1" applyAlignment="1" applyProtection="1">
      <alignment vertical="center"/>
      <protection hidden="1"/>
    </xf>
    <xf numFmtId="0" fontId="50" fillId="0" borderId="37" xfId="1439" applyFont="1" applyBorder="1" applyAlignment="1" applyProtection="1">
      <alignment vertical="center"/>
      <protection hidden="1"/>
    </xf>
    <xf numFmtId="0" fontId="53" fillId="0" borderId="13" xfId="1439" applyFont="1" applyBorder="1" applyAlignment="1" applyProtection="1">
      <alignment vertical="center"/>
      <protection hidden="1"/>
    </xf>
    <xf numFmtId="0" fontId="50" fillId="0" borderId="13" xfId="1439" applyFont="1" applyBorder="1" applyAlignment="1" applyProtection="1">
      <alignment vertical="center"/>
      <protection hidden="1"/>
    </xf>
    <xf numFmtId="0" fontId="36" fillId="0" borderId="0" xfId="1439" applyFont="1" applyAlignment="1" applyProtection="1">
      <alignment vertical="center"/>
      <protection hidden="1"/>
    </xf>
    <xf numFmtId="0" fontId="36" fillId="0" borderId="39" xfId="1439" applyFont="1" applyBorder="1" applyAlignment="1" applyProtection="1">
      <alignment vertical="center"/>
      <protection hidden="1"/>
    </xf>
    <xf numFmtId="0" fontId="36" fillId="0" borderId="4" xfId="1439" applyFont="1" applyBorder="1" applyAlignment="1" applyProtection="1">
      <alignment horizontal="center" vertical="center"/>
      <protection hidden="1"/>
    </xf>
    <xf numFmtId="292" fontId="10" fillId="0" borderId="0" xfId="1176" applyNumberFormat="1" applyFont="1" applyAlignment="1" applyProtection="1">
      <alignment horizontal="left" vertical="center"/>
    </xf>
    <xf numFmtId="0" fontId="50" fillId="0" borderId="4" xfId="1439" applyFont="1" applyBorder="1" applyAlignment="1" applyProtection="1">
      <alignment vertical="center"/>
      <protection hidden="1"/>
    </xf>
    <xf numFmtId="0" fontId="50" fillId="0" borderId="0" xfId="1439" applyFont="1" applyAlignment="1" applyProtection="1">
      <alignment vertical="center"/>
      <protection locked="0" hidden="1"/>
    </xf>
    <xf numFmtId="0" fontId="36" fillId="0" borderId="0" xfId="1439" applyFont="1" applyAlignment="1" applyProtection="1">
      <alignment horizontal="center" vertical="center"/>
      <protection locked="0" hidden="1"/>
    </xf>
    <xf numFmtId="0" fontId="50" fillId="0" borderId="0" xfId="1439" applyFont="1" applyAlignment="1" applyProtection="1">
      <alignment horizontal="center" vertical="center"/>
      <protection locked="0" hidden="1"/>
    </xf>
    <xf numFmtId="31" fontId="50" fillId="0" borderId="0" xfId="1439" applyNumberFormat="1" applyFont="1" applyAlignment="1" applyProtection="1">
      <alignment vertical="center"/>
      <protection hidden="1"/>
    </xf>
    <xf numFmtId="0" fontId="7" fillId="0" borderId="0" xfId="1444" applyFont="1" applyAlignment="1">
      <alignment horizontal="center" vertical="center"/>
    </xf>
    <xf numFmtId="0" fontId="7" fillId="0" borderId="0" xfId="1444" applyFont="1" applyAlignment="1">
      <alignment vertical="center"/>
    </xf>
    <xf numFmtId="0" fontId="51" fillId="0" borderId="0" xfId="1488" applyFont="1" applyAlignment="1" applyProtection="1">
      <alignment vertical="center"/>
      <protection locked="0" hidden="1"/>
    </xf>
    <xf numFmtId="292" fontId="7" fillId="0" borderId="0" xfId="1444" applyNumberFormat="1" applyFont="1" applyAlignment="1">
      <alignment vertical="center"/>
    </xf>
    <xf numFmtId="292" fontId="7" fillId="0" borderId="0" xfId="1444" applyNumberFormat="1" applyFont="1" applyAlignment="1">
      <alignment horizontal="center" vertical="center"/>
    </xf>
    <xf numFmtId="292" fontId="7" fillId="0" borderId="0" xfId="1444" applyNumberFormat="1" applyFont="1" applyAlignment="1">
      <alignment horizontal="left" vertical="center"/>
    </xf>
    <xf numFmtId="292" fontId="7" fillId="0" borderId="2" xfId="1444" applyNumberFormat="1" applyFont="1" applyBorder="1" applyAlignment="1">
      <alignment horizontal="center" vertical="center"/>
    </xf>
    <xf numFmtId="292" fontId="7" fillId="0" borderId="4" xfId="1444" applyNumberFormat="1" applyFont="1" applyBorder="1" applyAlignment="1">
      <alignment horizontal="center" vertical="center"/>
    </xf>
    <xf numFmtId="0" fontId="7" fillId="0" borderId="4" xfId="1444" applyFont="1" applyBorder="1" applyAlignment="1">
      <alignment horizontal="center" vertical="center"/>
    </xf>
    <xf numFmtId="0" fontId="10" fillId="0" borderId="4" xfId="1444" applyFont="1" applyBorder="1" applyAlignment="1">
      <alignment horizontal="center" vertical="center" wrapText="1"/>
    </xf>
    <xf numFmtId="49" fontId="10" fillId="0" borderId="4" xfId="1444" applyNumberFormat="1" applyFont="1" applyBorder="1" applyAlignment="1">
      <alignment horizontal="left" vertical="center" wrapText="1"/>
    </xf>
    <xf numFmtId="294" fontId="10" fillId="0" borderId="4" xfId="1444" applyNumberFormat="1" applyFont="1" applyBorder="1" applyAlignment="1">
      <alignment horizontal="center" vertical="center" wrapText="1"/>
    </xf>
    <xf numFmtId="281" fontId="10" fillId="0" borderId="4" xfId="1444" applyNumberFormat="1" applyFont="1" applyBorder="1" applyAlignment="1">
      <alignment horizontal="right" vertical="center" wrapText="1"/>
    </xf>
    <xf numFmtId="293" fontId="10" fillId="0" borderId="4" xfId="1444" applyNumberFormat="1" applyFont="1" applyBorder="1" applyAlignment="1">
      <alignment horizontal="right" vertical="center" wrapText="1"/>
    </xf>
    <xf numFmtId="293" fontId="10" fillId="0" borderId="4" xfId="1444" applyNumberFormat="1" applyFont="1" applyBorder="1" applyAlignment="1">
      <alignment horizontal="left" vertical="center" wrapText="1"/>
    </xf>
    <xf numFmtId="0" fontId="7" fillId="0" borderId="4" xfId="1444" applyFont="1" applyBorder="1" applyAlignment="1">
      <alignment vertical="center"/>
    </xf>
    <xf numFmtId="292" fontId="7" fillId="0" borderId="4" xfId="1444" applyNumberFormat="1" applyFont="1" applyBorder="1" applyAlignment="1">
      <alignment vertical="center"/>
    </xf>
    <xf numFmtId="292" fontId="7" fillId="0" borderId="4" xfId="1506" applyNumberFormat="1" applyFont="1" applyBorder="1">
      <alignment vertical="center"/>
    </xf>
    <xf numFmtId="292" fontId="7" fillId="2" borderId="0" xfId="1444" applyNumberFormat="1" applyFont="1" applyFill="1" applyAlignment="1">
      <alignment vertical="center"/>
    </xf>
    <xf numFmtId="0" fontId="2" fillId="0" borderId="0" xfId="1500" applyFont="1"/>
    <xf numFmtId="49" fontId="7" fillId="0" borderId="12" xfId="1609" applyNumberFormat="1" applyFont="1" applyBorder="1" applyAlignment="1">
      <alignment vertical="center"/>
    </xf>
    <xf numFmtId="49" fontId="54" fillId="0" borderId="37" xfId="1176" applyNumberFormat="1" applyFont="1" applyBorder="1" applyProtection="1">
      <alignment vertical="top"/>
    </xf>
    <xf numFmtId="49" fontId="7" fillId="0" borderId="37" xfId="1519" applyNumberFormat="1" applyFont="1" applyBorder="1" applyAlignment="1">
      <alignment vertical="center"/>
    </xf>
    <xf numFmtId="49" fontId="7" fillId="0" borderId="37" xfId="1519" applyNumberFormat="1" applyFont="1" applyBorder="1" applyAlignment="1">
      <alignment horizontal="center" vertical="center"/>
    </xf>
    <xf numFmtId="49" fontId="7" fillId="0" borderId="13" xfId="1609" applyNumberFormat="1" applyFont="1" applyBorder="1" applyAlignment="1">
      <alignment vertical="top"/>
    </xf>
    <xf numFmtId="49" fontId="7" fillId="0" borderId="0" xfId="1519" applyNumberFormat="1" applyFont="1" applyAlignment="1">
      <alignment vertical="top"/>
    </xf>
    <xf numFmtId="49" fontId="7" fillId="0" borderId="0" xfId="1519" applyNumberFormat="1" applyFont="1" applyAlignment="1">
      <alignment horizontal="center" vertical="top"/>
    </xf>
    <xf numFmtId="49" fontId="7" fillId="0" borderId="13" xfId="1609" applyNumberFormat="1" applyFont="1" applyBorder="1" applyAlignment="1">
      <alignment horizontal="left" vertical="center"/>
    </xf>
    <xf numFmtId="49" fontId="54" fillId="0" borderId="0" xfId="1176" applyNumberFormat="1" applyFont="1" applyAlignment="1" applyProtection="1">
      <alignment horizontal="left" vertical="center"/>
    </xf>
    <xf numFmtId="49" fontId="54" fillId="0" borderId="0" xfId="1176" applyNumberFormat="1" applyFont="1" applyAlignment="1" applyProtection="1">
      <alignment horizontal="left" vertical="top"/>
    </xf>
    <xf numFmtId="49" fontId="54" fillId="0" borderId="0" xfId="1176" applyNumberFormat="1" applyFont="1" applyAlignment="1" applyProtection="1">
      <alignment vertical="center"/>
    </xf>
    <xf numFmtId="49" fontId="7" fillId="0" borderId="0" xfId="1519" applyNumberFormat="1" applyFont="1" applyAlignment="1">
      <alignment horizontal="left" vertical="center"/>
    </xf>
    <xf numFmtId="49" fontId="7" fillId="0" borderId="0" xfId="1519" applyNumberFormat="1" applyFont="1" applyAlignment="1">
      <alignment vertical="center"/>
    </xf>
    <xf numFmtId="49" fontId="7" fillId="0" borderId="13" xfId="1609" applyNumberFormat="1" applyFont="1" applyBorder="1" applyAlignment="1">
      <alignment vertical="center"/>
    </xf>
    <xf numFmtId="49" fontId="55" fillId="0" borderId="0" xfId="3" applyNumberFormat="1" applyFont="1" applyAlignment="1">
      <alignment vertical="center"/>
    </xf>
    <xf numFmtId="49" fontId="56" fillId="0" borderId="0" xfId="3" applyNumberFormat="1" applyFont="1" applyAlignment="1">
      <alignment vertical="center"/>
    </xf>
    <xf numFmtId="49" fontId="2" fillId="0" borderId="0" xfId="1487" applyNumberFormat="1" applyFont="1" applyAlignment="1">
      <alignment vertical="center"/>
    </xf>
    <xf numFmtId="49" fontId="57" fillId="0" borderId="0" xfId="3" applyNumberFormat="1" applyFont="1" applyAlignment="1">
      <alignment vertical="center"/>
    </xf>
    <xf numFmtId="0" fontId="2" fillId="0" borderId="13" xfId="1500" applyFont="1" applyBorder="1"/>
    <xf numFmtId="49" fontId="7" fillId="0" borderId="3" xfId="1519" applyNumberFormat="1" applyFont="1" applyBorder="1" applyAlignment="1">
      <alignment vertical="center"/>
    </xf>
    <xf numFmtId="49" fontId="7" fillId="0" borderId="39" xfId="1519" applyNumberFormat="1" applyFont="1" applyBorder="1" applyAlignment="1">
      <alignment vertical="top"/>
    </xf>
    <xf numFmtId="49" fontId="7" fillId="0" borderId="39" xfId="1519" applyNumberFormat="1" applyFont="1" applyBorder="1" applyAlignment="1">
      <alignment vertical="center"/>
    </xf>
    <xf numFmtId="307" fontId="7" fillId="0" borderId="39" xfId="1519" applyNumberFormat="1" applyFont="1" applyBorder="1" applyAlignment="1">
      <alignment vertical="center"/>
    </xf>
    <xf numFmtId="0" fontId="2" fillId="0" borderId="39" xfId="1500" applyFont="1" applyBorder="1"/>
    <xf numFmtId="0" fontId="2" fillId="0" borderId="11" xfId="1500" applyFont="1" applyBorder="1"/>
    <xf numFmtId="0" fontId="2" fillId="0" borderId="1" xfId="1500" applyFont="1" applyBorder="1"/>
    <xf numFmtId="0" fontId="2" fillId="0" borderId="6" xfId="1500" applyFont="1" applyBorder="1"/>
    <xf numFmtId="0" fontId="58" fillId="0" borderId="0" xfId="1487" applyFont="1" applyAlignment="1">
      <alignment vertical="center"/>
    </xf>
    <xf numFmtId="0" fontId="59" fillId="0" borderId="0" xfId="1487" applyFont="1" applyAlignment="1">
      <alignment horizontal="center" vertical="center"/>
    </xf>
    <xf numFmtId="0" fontId="59" fillId="0" borderId="0" xfId="1487" applyFont="1" applyAlignment="1">
      <alignment vertical="center"/>
    </xf>
    <xf numFmtId="0" fontId="60" fillId="0" borderId="12" xfId="1446" applyFont="1" applyBorder="1">
      <alignment vertical="center"/>
    </xf>
    <xf numFmtId="0" fontId="62" fillId="0" borderId="13" xfId="1446" applyFont="1" applyBorder="1">
      <alignment vertical="center"/>
    </xf>
    <xf numFmtId="0" fontId="63" fillId="0" borderId="0" xfId="1446" applyFont="1">
      <alignment vertical="center"/>
    </xf>
    <xf numFmtId="49" fontId="64" fillId="0" borderId="0" xfId="1446" applyNumberFormat="1" applyFont="1" applyAlignment="1">
      <alignment horizontal="center" vertical="center"/>
    </xf>
    <xf numFmtId="0" fontId="64" fillId="0" borderId="0" xfId="1446" applyFont="1">
      <alignment vertical="center"/>
    </xf>
    <xf numFmtId="0" fontId="62" fillId="0" borderId="12" xfId="1446" applyFont="1" applyBorder="1">
      <alignment vertical="center"/>
    </xf>
    <xf numFmtId="0" fontId="62" fillId="0" borderId="37" xfId="1446" applyFont="1" applyBorder="1">
      <alignment vertical="center"/>
    </xf>
    <xf numFmtId="0" fontId="62" fillId="0" borderId="3" xfId="1446" applyFont="1" applyBorder="1">
      <alignment vertical="center"/>
    </xf>
    <xf numFmtId="0" fontId="64" fillId="0" borderId="13" xfId="1446" applyFont="1" applyBorder="1">
      <alignment vertical="center"/>
    </xf>
    <xf numFmtId="0" fontId="62" fillId="0" borderId="0" xfId="1446" applyFont="1">
      <alignment vertical="center"/>
    </xf>
    <xf numFmtId="0" fontId="62" fillId="0" borderId="39" xfId="1446" applyFont="1" applyBorder="1">
      <alignment vertical="center"/>
    </xf>
    <xf numFmtId="49" fontId="62" fillId="0" borderId="0" xfId="1446" applyNumberFormat="1" applyFont="1" applyAlignment="1">
      <alignment horizontal="center" vertical="center"/>
    </xf>
    <xf numFmtId="0" fontId="62" fillId="0" borderId="13" xfId="1446" applyFont="1" applyBorder="1" applyAlignment="1">
      <alignment horizontal="center" vertical="center"/>
    </xf>
    <xf numFmtId="0" fontId="64" fillId="0" borderId="0" xfId="1446" applyFont="1" applyAlignment="1">
      <alignment horizontal="center" vertical="center"/>
    </xf>
    <xf numFmtId="0" fontId="64" fillId="0" borderId="13" xfId="1446" applyFont="1" applyBorder="1" applyAlignment="1">
      <alignment horizontal="center" vertical="center"/>
    </xf>
    <xf numFmtId="0" fontId="62" fillId="0" borderId="0" xfId="1446" applyFont="1" applyAlignment="1">
      <alignment horizontal="center" vertical="center"/>
    </xf>
    <xf numFmtId="0" fontId="62" fillId="0" borderId="39" xfId="1446" applyFont="1" applyBorder="1" applyAlignment="1">
      <alignment horizontal="center" vertical="center"/>
    </xf>
    <xf numFmtId="0" fontId="63" fillId="0" borderId="0" xfId="1446" applyFont="1" applyAlignment="1">
      <alignment horizontal="center" vertical="center"/>
    </xf>
    <xf numFmtId="0" fontId="59" fillId="0" borderId="40" xfId="1526" applyFont="1" applyBorder="1" applyAlignment="1" applyProtection="1">
      <alignment horizontal="center" vertical="center"/>
    </xf>
    <xf numFmtId="0" fontId="59" fillId="0" borderId="0" xfId="1446" applyFont="1" applyAlignment="1">
      <alignment horizontal="center" vertical="center"/>
    </xf>
    <xf numFmtId="0" fontId="64" fillId="0" borderId="11" xfId="1446" applyFont="1" applyBorder="1" applyAlignment="1">
      <alignment horizontal="center" vertical="center"/>
    </xf>
    <xf numFmtId="0" fontId="59" fillId="0" borderId="1" xfId="1446" applyFont="1" applyBorder="1" applyAlignment="1">
      <alignment horizontal="center" vertical="center"/>
    </xf>
    <xf numFmtId="0" fontId="62" fillId="0" borderId="6" xfId="1446" applyFont="1" applyBorder="1" applyAlignment="1">
      <alignment horizontal="center" vertical="center"/>
    </xf>
    <xf numFmtId="0" fontId="62" fillId="0" borderId="11" xfId="1446" applyFont="1" applyBorder="1" applyAlignment="1">
      <alignment horizontal="center" vertical="center"/>
    </xf>
    <xf numFmtId="0" fontId="59" fillId="0" borderId="13" xfId="1487" applyFont="1" applyBorder="1" applyAlignment="1">
      <alignment vertical="center"/>
    </xf>
    <xf numFmtId="0" fontId="59" fillId="0" borderId="11" xfId="1487" applyFont="1" applyBorder="1" applyAlignment="1">
      <alignment vertical="center"/>
    </xf>
    <xf numFmtId="0" fontId="59" fillId="0" borderId="1" xfId="1487" applyFont="1" applyBorder="1" applyAlignment="1">
      <alignment vertical="center"/>
    </xf>
    <xf numFmtId="0" fontId="65" fillId="0" borderId="0" xfId="1487" applyFont="1" applyAlignment="1">
      <alignment vertical="center"/>
    </xf>
    <xf numFmtId="0" fontId="60" fillId="0" borderId="3" xfId="1446" applyFont="1" applyBorder="1">
      <alignment vertical="center"/>
    </xf>
    <xf numFmtId="0" fontId="59" fillId="0" borderId="39" xfId="1487" applyFont="1" applyBorder="1" applyAlignment="1">
      <alignment vertical="center"/>
    </xf>
    <xf numFmtId="0" fontId="59" fillId="0" borderId="6" xfId="1487" applyFont="1" applyBorder="1" applyAlignment="1">
      <alignment vertical="center"/>
    </xf>
    <xf numFmtId="0" fontId="66" fillId="0" borderId="0" xfId="0" applyFont="1"/>
    <xf numFmtId="0" fontId="67" fillId="0" borderId="0" xfId="0" applyFont="1"/>
    <xf numFmtId="0" fontId="0" fillId="0" borderId="41" xfId="0" applyBorder="1"/>
    <xf numFmtId="0" fontId="0" fillId="0" borderId="42" xfId="0" applyBorder="1"/>
    <xf numFmtId="0" fontId="67" fillId="0" borderId="42" xfId="0" applyFont="1" applyBorder="1"/>
    <xf numFmtId="0" fontId="67" fillId="0" borderId="0" xfId="0" applyFont="1" applyAlignment="1">
      <alignment horizontal="center" shrinkToFit="1"/>
    </xf>
    <xf numFmtId="0" fontId="0" fillId="0" borderId="44" xfId="0" applyBorder="1"/>
    <xf numFmtId="0" fontId="0" fillId="0" borderId="31" xfId="0" applyBorder="1"/>
    <xf numFmtId="0" fontId="0" fillId="0" borderId="45" xfId="0" applyBorder="1"/>
    <xf numFmtId="0" fontId="0" fillId="0" borderId="46" xfId="0" applyBorder="1"/>
    <xf numFmtId="0" fontId="67" fillId="0" borderId="46" xfId="0" applyFont="1" applyBorder="1"/>
    <xf numFmtId="0" fontId="67" fillId="0" borderId="46" xfId="0" applyFont="1" applyBorder="1" applyAlignment="1">
      <alignment horizontal="center" shrinkToFit="1"/>
    </xf>
    <xf numFmtId="0" fontId="0" fillId="0" borderId="47" xfId="0" applyBorder="1"/>
    <xf numFmtId="49" fontId="54" fillId="0" borderId="0" xfId="1176" quotePrefix="1" applyNumberFormat="1" applyFont="1" applyAlignment="1" applyProtection="1">
      <alignment vertical="center"/>
    </xf>
    <xf numFmtId="0" fontId="68" fillId="0" borderId="43" xfId="0" applyFont="1" applyBorder="1" applyAlignment="1">
      <alignment horizontal="center"/>
    </xf>
    <xf numFmtId="0" fontId="66" fillId="0" borderId="0" xfId="0" applyFont="1"/>
    <xf numFmtId="0" fontId="0" fillId="0" borderId="46" xfId="0" applyBorder="1"/>
    <xf numFmtId="0" fontId="69" fillId="0" borderId="43" xfId="0" applyFont="1" applyBorder="1" applyAlignment="1">
      <alignment horizontal="center"/>
    </xf>
    <xf numFmtId="0" fontId="0" fillId="0" borderId="0" xfId="0"/>
    <xf numFmtId="0" fontId="67" fillId="0" borderId="43" xfId="0" applyFont="1" applyBorder="1" applyAlignment="1">
      <alignment horizontal="center"/>
    </xf>
    <xf numFmtId="0" fontId="67" fillId="0" borderId="0" xfId="0" applyFont="1"/>
    <xf numFmtId="0" fontId="70" fillId="0" borderId="0" xfId="0" applyFont="1" applyAlignment="1">
      <alignment horizontal="left" shrinkToFit="1"/>
    </xf>
    <xf numFmtId="0" fontId="61" fillId="0" borderId="37" xfId="1446" applyFont="1" applyBorder="1" applyAlignment="1">
      <alignment horizontal="center" vertical="center"/>
    </xf>
    <xf numFmtId="0" fontId="0" fillId="0" borderId="37" xfId="0" applyBorder="1"/>
    <xf numFmtId="49" fontId="35" fillId="3" borderId="1" xfId="1609" applyNumberFormat="1" applyFont="1" applyFill="1" applyBorder="1" applyAlignment="1">
      <alignment horizontal="center" vertical="center"/>
    </xf>
    <xf numFmtId="0" fontId="0" fillId="3" borderId="1" xfId="0" applyFill="1" applyBorder="1"/>
    <xf numFmtId="0" fontId="54" fillId="0" borderId="0" xfId="1176" applyFont="1" applyAlignment="1" applyProtection="1">
      <alignment horizontal="left"/>
    </xf>
    <xf numFmtId="0" fontId="2" fillId="0" borderId="0" xfId="1500" applyFont="1"/>
    <xf numFmtId="292" fontId="7" fillId="0" borderId="0" xfId="1444" applyNumberFormat="1" applyFont="1" applyAlignment="1">
      <alignment horizontal="center" vertical="center" wrapText="1"/>
    </xf>
    <xf numFmtId="306" fontId="7" fillId="0" borderId="0" xfId="1444" applyNumberFormat="1" applyFont="1" applyAlignment="1">
      <alignment horizontal="center" vertical="center"/>
    </xf>
    <xf numFmtId="292" fontId="7" fillId="0" borderId="1" xfId="1444" applyNumberFormat="1" applyFont="1" applyBorder="1" applyAlignment="1">
      <alignment horizontal="left" vertical="center"/>
    </xf>
    <xf numFmtId="0" fontId="36" fillId="0" borderId="4" xfId="1439" applyFont="1" applyBorder="1" applyAlignment="1" applyProtection="1">
      <alignment horizontal="left" vertical="center"/>
      <protection locked="0" hidden="1"/>
    </xf>
    <xf numFmtId="0" fontId="0" fillId="0" borderId="9" xfId="0" applyBorder="1"/>
    <xf numFmtId="0" fontId="0" fillId="0" borderId="7" xfId="0" applyBorder="1"/>
    <xf numFmtId="301" fontId="50" fillId="0" borderId="4" xfId="1439" applyNumberFormat="1" applyFont="1" applyBorder="1" applyAlignment="1" applyProtection="1">
      <alignment horizontal="left" vertical="center"/>
      <protection locked="0"/>
    </xf>
    <xf numFmtId="301" fontId="0" fillId="0" borderId="9" xfId="0" applyNumberFormat="1" applyBorder="1"/>
    <xf numFmtId="301" fontId="0" fillId="0" borderId="7" xfId="0" applyNumberFormat="1" applyBorder="1"/>
    <xf numFmtId="306" fontId="36" fillId="0" borderId="4" xfId="1439" applyNumberFormat="1" applyFont="1" applyBorder="1" applyAlignment="1" applyProtection="1">
      <alignment horizontal="left" vertical="center"/>
      <protection locked="0"/>
    </xf>
    <xf numFmtId="306" fontId="36" fillId="0" borderId="4" xfId="1439" applyNumberFormat="1" applyFont="1" applyBorder="1" applyAlignment="1" applyProtection="1">
      <alignment horizontal="left" vertical="center" wrapText="1"/>
      <protection locked="0"/>
    </xf>
    <xf numFmtId="0" fontId="36" fillId="0" borderId="4" xfId="1439" applyFont="1" applyBorder="1" applyAlignment="1" applyProtection="1">
      <alignment horizontal="center" vertical="center"/>
      <protection locked="0" hidden="1"/>
    </xf>
    <xf numFmtId="293" fontId="36" fillId="0" borderId="4" xfId="1439" applyNumberFormat="1" applyFont="1" applyBorder="1" applyAlignment="1" applyProtection="1">
      <alignment horizontal="center" vertical="center"/>
      <protection locked="0" hidden="1"/>
    </xf>
    <xf numFmtId="293" fontId="0" fillId="0" borderId="7" xfId="0" applyNumberFormat="1" applyBorder="1"/>
    <xf numFmtId="0" fontId="36" fillId="0" borderId="0" xfId="1439" applyFont="1" applyAlignment="1" applyProtection="1">
      <alignment horizontal="center" vertical="center"/>
      <protection locked="0" hidden="1"/>
    </xf>
    <xf numFmtId="0" fontId="50" fillId="0" borderId="0" xfId="1439" applyFont="1" applyAlignment="1" applyProtection="1">
      <alignment vertical="center"/>
      <protection hidden="1"/>
    </xf>
    <xf numFmtId="31" fontId="36" fillId="0" borderId="0" xfId="1439" applyNumberFormat="1" applyFont="1" applyAlignment="1" applyProtection="1">
      <alignment horizontal="center" vertical="center"/>
      <protection locked="0" hidden="1"/>
    </xf>
    <xf numFmtId="292" fontId="2" fillId="0" borderId="0" xfId="1512" applyNumberFormat="1" applyFont="1" applyAlignment="1" applyProtection="1">
      <alignment horizontal="center" vertical="center"/>
      <protection locked="0"/>
    </xf>
    <xf numFmtId="292" fontId="2" fillId="0" borderId="0" xfId="1515" applyNumberFormat="1" applyFont="1" applyAlignment="1" applyProtection="1">
      <alignment vertical="center"/>
      <protection locked="0"/>
    </xf>
    <xf numFmtId="292" fontId="7" fillId="0" borderId="15" xfId="1515" applyNumberFormat="1" applyFont="1" applyBorder="1" applyAlignment="1" applyProtection="1">
      <alignment horizontal="center" vertical="center"/>
      <protection locked="0"/>
    </xf>
    <xf numFmtId="0" fontId="0" fillId="0" borderId="16" xfId="0" applyBorder="1"/>
    <xf numFmtId="0" fontId="0" fillId="0" borderId="17" xfId="0" applyBorder="1"/>
    <xf numFmtId="292" fontId="2" fillId="0" borderId="4" xfId="1515" applyNumberFormat="1" applyFont="1" applyBorder="1" applyAlignment="1" applyProtection="1">
      <alignment horizontal="center" vertical="center"/>
      <protection locked="0"/>
    </xf>
    <xf numFmtId="292" fontId="7" fillId="0" borderId="4" xfId="1515" applyNumberFormat="1" applyFont="1" applyBorder="1" applyAlignment="1" applyProtection="1">
      <alignment horizontal="center" vertical="center"/>
      <protection locked="0"/>
    </xf>
    <xf numFmtId="292" fontId="0" fillId="0" borderId="4" xfId="1515" applyNumberFormat="1" applyFont="1" applyBorder="1" applyAlignment="1" applyProtection="1">
      <alignment horizontal="center" vertical="center"/>
      <protection locked="0"/>
    </xf>
    <xf numFmtId="0" fontId="0" fillId="0" borderId="5" xfId="0" applyBorder="1"/>
    <xf numFmtId="292" fontId="7" fillId="0" borderId="4" xfId="1515" applyNumberFormat="1" applyFont="1" applyBorder="1" applyAlignment="1" applyProtection="1">
      <alignment horizontal="center" vertical="center" wrapText="1"/>
      <protection locked="0"/>
    </xf>
    <xf numFmtId="292" fontId="7" fillId="0" borderId="4" xfId="1581" applyNumberFormat="1" applyFont="1" applyBorder="1" applyAlignment="1" applyProtection="1">
      <alignment horizontal="center"/>
      <protection locked="0"/>
    </xf>
    <xf numFmtId="292" fontId="7" fillId="0" borderId="4" xfId="1520" applyNumberFormat="1" applyFont="1" applyBorder="1" applyAlignment="1" applyProtection="1">
      <alignment horizontal="center"/>
      <protection locked="0"/>
    </xf>
    <xf numFmtId="292" fontId="7" fillId="0" borderId="28" xfId="1520" applyNumberFormat="1" applyFont="1" applyBorder="1" applyAlignment="1" applyProtection="1">
      <alignment horizontal="center"/>
      <protection locked="0"/>
    </xf>
    <xf numFmtId="0" fontId="0" fillId="0" borderId="29" xfId="0" applyBorder="1"/>
    <xf numFmtId="0" fontId="0" fillId="0" borderId="30" xfId="0" applyBorder="1"/>
    <xf numFmtId="292" fontId="2" fillId="0" borderId="28" xfId="1515" applyNumberFormat="1" applyFont="1" applyBorder="1" applyAlignment="1" applyProtection="1">
      <alignment horizontal="center" vertical="center"/>
      <protection locked="0"/>
    </xf>
    <xf numFmtId="292" fontId="16" fillId="0" borderId="4" xfId="1515" applyNumberFormat="1" applyFont="1" applyBorder="1" applyAlignment="1" applyProtection="1">
      <alignment horizontal="center" vertical="center"/>
      <protection locked="0"/>
    </xf>
    <xf numFmtId="292" fontId="16" fillId="0" borderId="20" xfId="1515" applyNumberFormat="1" applyFont="1" applyBorder="1" applyAlignment="1" applyProtection="1">
      <alignment horizontal="center" vertical="center"/>
      <protection locked="0"/>
    </xf>
    <xf numFmtId="0" fontId="0" fillId="0" borderId="21" xfId="0" applyBorder="1"/>
    <xf numFmtId="0" fontId="0" fillId="0" borderId="22" xfId="0" applyBorder="1"/>
    <xf numFmtId="0" fontId="0" fillId="0" borderId="24" xfId="0" applyBorder="1"/>
    <xf numFmtId="0" fontId="0" fillId="0" borderId="1" xfId="0" applyBorder="1"/>
    <xf numFmtId="0" fontId="0" fillId="0" borderId="6" xfId="0" applyBorder="1"/>
    <xf numFmtId="244" fontId="35" fillId="0" borderId="0" xfId="1243" applyNumberFormat="1" applyFont="1" applyAlignment="1" applyProtection="1">
      <alignment horizontal="center"/>
      <protection locked="0"/>
    </xf>
    <xf numFmtId="244" fontId="9" fillId="0" borderId="0" xfId="1243" applyNumberFormat="1" applyFont="1" applyAlignment="1" applyProtection="1">
      <alignment horizontal="left"/>
      <protection locked="0"/>
    </xf>
    <xf numFmtId="0" fontId="2" fillId="0" borderId="0" xfId="1243" applyAlignment="1" applyProtection="1">
      <alignment horizontal="center"/>
      <protection locked="0"/>
    </xf>
    <xf numFmtId="244" fontId="6" fillId="0" borderId="0" xfId="1243" applyNumberFormat="1" applyFont="1" applyAlignment="1" applyProtection="1">
      <alignment horizontal="center"/>
      <protection locked="0"/>
    </xf>
    <xf numFmtId="244" fontId="7" fillId="0" borderId="1" xfId="1243" applyNumberFormat="1" applyFont="1" applyBorder="1" applyAlignment="1" applyProtection="1">
      <alignment horizontal="left"/>
      <protection locked="0"/>
    </xf>
    <xf numFmtId="292" fontId="32" fillId="0" borderId="0" xfId="0" applyNumberFormat="1" applyFont="1" applyAlignment="1">
      <alignment horizontal="center" vertical="center" wrapText="1"/>
    </xf>
    <xf numFmtId="292" fontId="30" fillId="0" borderId="0" xfId="0" applyNumberFormat="1" applyFont="1" applyAlignment="1">
      <alignment vertical="center"/>
    </xf>
    <xf numFmtId="292" fontId="31" fillId="0" borderId="0" xfId="0" applyNumberFormat="1" applyFont="1" applyAlignment="1">
      <alignment horizontal="center" vertical="center"/>
    </xf>
    <xf numFmtId="292" fontId="31" fillId="0" borderId="0" xfId="0" applyNumberFormat="1" applyFont="1" applyAlignment="1">
      <alignment vertical="center"/>
    </xf>
    <xf numFmtId="292" fontId="4" fillId="0" borderId="4" xfId="0" applyNumberFormat="1" applyFont="1" applyBorder="1" applyAlignment="1">
      <alignment horizontal="center" vertical="center"/>
    </xf>
    <xf numFmtId="0" fontId="0" fillId="0" borderId="3" xfId="0" applyBorder="1"/>
    <xf numFmtId="0" fontId="0" fillId="0" borderId="11" xfId="0" applyBorder="1"/>
    <xf numFmtId="292" fontId="1" fillId="0" borderId="0" xfId="1487" applyNumberFormat="1" applyFont="1" applyAlignment="1">
      <alignment horizontal="center" vertical="center" wrapText="1"/>
    </xf>
    <xf numFmtId="292" fontId="1" fillId="0" borderId="0" xfId="1487" applyNumberFormat="1" applyFont="1" applyAlignment="1">
      <alignment vertical="center"/>
    </xf>
    <xf numFmtId="292" fontId="2" fillId="0" borderId="0" xfId="1487" applyNumberFormat="1" applyFont="1" applyAlignment="1">
      <alignment vertical="center"/>
    </xf>
    <xf numFmtId="292" fontId="1" fillId="0" borderId="0" xfId="0" applyNumberFormat="1" applyFont="1" applyAlignment="1">
      <alignment horizontal="center" vertical="center" wrapText="1"/>
    </xf>
    <xf numFmtId="292" fontId="1" fillId="0" borderId="0" xfId="0" applyNumberFormat="1" applyFont="1" applyAlignment="1">
      <alignment vertical="center"/>
    </xf>
    <xf numFmtId="292" fontId="2" fillId="0" borderId="0" xfId="0" applyNumberFormat="1" applyFont="1" applyAlignment="1">
      <alignment horizontal="center" vertical="center"/>
    </xf>
    <xf numFmtId="292" fontId="2" fillId="0" borderId="0" xfId="0" applyNumberFormat="1" applyFont="1" applyAlignment="1">
      <alignment vertical="center"/>
    </xf>
    <xf numFmtId="292" fontId="2" fillId="0" borderId="0" xfId="0" applyNumberFormat="1" applyFont="1" applyAlignment="1">
      <alignment horizontal="left" vertical="center"/>
    </xf>
    <xf numFmtId="292" fontId="2" fillId="0" borderId="0" xfId="0" applyNumberFormat="1" applyFont="1" applyAlignment="1">
      <alignment horizontal="right" vertical="center"/>
    </xf>
    <xf numFmtId="292" fontId="2" fillId="0" borderId="1" xfId="0" applyNumberFormat="1" applyFont="1" applyBorder="1" applyAlignment="1">
      <alignment horizontal="right" vertical="center"/>
    </xf>
    <xf numFmtId="292" fontId="2" fillId="0" borderId="4" xfId="0" applyNumberFormat="1" applyFont="1" applyBorder="1" applyAlignment="1">
      <alignment horizontal="center" vertical="center"/>
    </xf>
    <xf numFmtId="292" fontId="2" fillId="0" borderId="5" xfId="0" applyNumberFormat="1" applyFont="1" applyBorder="1" applyAlignment="1">
      <alignment horizontal="center" vertical="center"/>
    </xf>
    <xf numFmtId="292" fontId="0" fillId="0" borderId="6" xfId="0" applyNumberFormat="1" applyBorder="1"/>
    <xf numFmtId="10" fontId="2" fillId="0" borderId="0" xfId="0" applyNumberFormat="1" applyFont="1" applyAlignment="1">
      <alignment vertical="center"/>
    </xf>
    <xf numFmtId="292" fontId="2" fillId="0" borderId="1" xfId="0" applyNumberFormat="1" applyFont="1" applyBorder="1" applyAlignment="1">
      <alignment horizontal="left" vertical="center"/>
    </xf>
    <xf numFmtId="14" fontId="2" fillId="0" borderId="0" xfId="0" applyNumberFormat="1" applyFont="1" applyAlignment="1">
      <alignment vertical="center"/>
    </xf>
    <xf numFmtId="0" fontId="4" fillId="0" borderId="4" xfId="0" applyFont="1" applyBorder="1" applyAlignment="1">
      <alignment horizontal="center" vertical="center" wrapText="1"/>
    </xf>
    <xf numFmtId="292" fontId="2" fillId="0" borderId="2" xfId="0" applyNumberFormat="1" applyFont="1" applyBorder="1" applyAlignment="1">
      <alignment horizontal="center" vertical="center"/>
    </xf>
    <xf numFmtId="0" fontId="0" fillId="0" borderId="10" xfId="0" applyBorder="1"/>
    <xf numFmtId="14" fontId="2" fillId="0" borderId="2" xfId="0" applyNumberFormat="1" applyFont="1" applyBorder="1" applyAlignment="1">
      <alignment horizontal="center" vertical="center"/>
    </xf>
    <xf numFmtId="292" fontId="2" fillId="0" borderId="4" xfId="0" applyNumberFormat="1" applyFont="1" applyBorder="1" applyAlignment="1">
      <alignment horizontal="center" vertical="center" wrapText="1"/>
    </xf>
    <xf numFmtId="292" fontId="2" fillId="0" borderId="5" xfId="0" applyNumberFormat="1" applyFont="1" applyBorder="1" applyAlignment="1">
      <alignment horizontal="left" vertical="center" indent="3"/>
    </xf>
    <xf numFmtId="14" fontId="2" fillId="0" borderId="2" xfId="0" applyNumberFormat="1" applyFont="1" applyBorder="1" applyAlignment="1">
      <alignment horizontal="center" vertical="center" wrapText="1"/>
    </xf>
    <xf numFmtId="292" fontId="2" fillId="0" borderId="2" xfId="0" applyNumberFormat="1" applyFont="1" applyBorder="1" applyAlignment="1">
      <alignment horizontal="center" vertical="center" wrapText="1"/>
    </xf>
    <xf numFmtId="0" fontId="2" fillId="0" borderId="9" xfId="0" applyFont="1" applyBorder="1"/>
    <xf numFmtId="0" fontId="2" fillId="0" borderId="7" xfId="0" applyFont="1" applyBorder="1"/>
    <xf numFmtId="0" fontId="2" fillId="0" borderId="10" xfId="0" applyFont="1" applyBorder="1"/>
    <xf numFmtId="0" fontId="2" fillId="0" borderId="5" xfId="0" applyFont="1" applyBorder="1"/>
    <xf numFmtId="0" fontId="2" fillId="0" borderId="1" xfId="0" applyFont="1" applyBorder="1"/>
    <xf numFmtId="0" fontId="2" fillId="0" borderId="6" xfId="0" applyFont="1" applyBorder="1"/>
    <xf numFmtId="292" fontId="2" fillId="0" borderId="0" xfId="1513" applyNumberFormat="1" applyFont="1" applyAlignment="1">
      <alignment vertical="center"/>
    </xf>
    <xf numFmtId="14" fontId="2" fillId="0" borderId="0" xfId="1513" applyNumberFormat="1" applyFont="1" applyAlignment="1">
      <alignment vertical="center"/>
    </xf>
    <xf numFmtId="296" fontId="2" fillId="0" borderId="4" xfId="0" applyNumberFormat="1" applyFont="1" applyBorder="1" applyAlignment="1">
      <alignment horizontal="center" vertical="center"/>
    </xf>
    <xf numFmtId="0" fontId="1" fillId="0" borderId="0" xfId="1509" applyFont="1" applyAlignment="1">
      <alignment horizontal="center" vertical="center" wrapText="1"/>
    </xf>
    <xf numFmtId="0" fontId="2" fillId="0" borderId="0" xfId="1509" applyFont="1" applyAlignment="1">
      <alignment vertical="center"/>
    </xf>
    <xf numFmtId="295" fontId="2" fillId="0" borderId="0" xfId="1509" applyNumberFormat="1" applyFont="1" applyAlignment="1">
      <alignment horizontal="center" vertical="center"/>
    </xf>
    <xf numFmtId="0" fontId="2" fillId="0" borderId="0" xfId="1509" applyFont="1" applyAlignment="1">
      <alignment horizontal="right" vertical="center"/>
    </xf>
    <xf numFmtId="0" fontId="2" fillId="0" borderId="4" xfId="1509" applyFont="1" applyBorder="1" applyAlignment="1">
      <alignment horizontal="center" vertical="center" wrapText="1"/>
    </xf>
    <xf numFmtId="0" fontId="2" fillId="0" borderId="2" xfId="1509" applyFont="1" applyBorder="1" applyAlignment="1">
      <alignment horizontal="center" vertical="center" wrapText="1"/>
    </xf>
    <xf numFmtId="14" fontId="2" fillId="0" borderId="4" xfId="1509" applyNumberFormat="1" applyFont="1" applyBorder="1" applyAlignment="1">
      <alignment horizontal="center" vertical="center" wrapText="1"/>
    </xf>
    <xf numFmtId="0" fontId="2" fillId="0" borderId="4" xfId="1509" applyFont="1" applyBorder="1" applyAlignment="1">
      <alignment horizontal="center" vertical="center"/>
    </xf>
    <xf numFmtId="0" fontId="2" fillId="0" borderId="2" xfId="1509" applyFont="1" applyBorder="1" applyAlignment="1">
      <alignment horizontal="center" vertical="center"/>
    </xf>
    <xf numFmtId="0" fontId="2" fillId="0" borderId="4" xfId="1523" applyFont="1" applyBorder="1" applyAlignment="1" applyProtection="1">
      <alignment horizontal="center" vertical="center" wrapText="1"/>
    </xf>
    <xf numFmtId="0" fontId="4" fillId="0" borderId="5" xfId="1509" applyFont="1" applyBorder="1" applyAlignment="1">
      <alignment horizontal="center" vertical="center"/>
    </xf>
    <xf numFmtId="0" fontId="2" fillId="0" borderId="4" xfId="1524" applyFont="1" applyBorder="1" applyAlignment="1" applyProtection="1">
      <alignment horizontal="center" vertical="center" wrapText="1"/>
    </xf>
    <xf numFmtId="0" fontId="4" fillId="0" borderId="4" xfId="1509" applyFont="1" applyBorder="1" applyAlignment="1">
      <alignment horizontal="center" vertical="center" wrapText="1"/>
    </xf>
    <xf numFmtId="292" fontId="22" fillId="0" borderId="0" xfId="0" applyNumberFormat="1" applyFont="1" applyAlignment="1">
      <alignment horizontal="center" vertical="center" wrapText="1"/>
    </xf>
    <xf numFmtId="292" fontId="22" fillId="0" borderId="0" xfId="0" applyNumberFormat="1" applyFont="1" applyAlignment="1">
      <alignment vertical="center"/>
    </xf>
    <xf numFmtId="292" fontId="2" fillId="0" borderId="5" xfId="0" applyNumberFormat="1" applyFont="1" applyBorder="1" applyAlignment="1">
      <alignment horizontal="center" vertical="center" wrapText="1"/>
    </xf>
    <xf numFmtId="292" fontId="21" fillId="0" borderId="0" xfId="0" applyNumberFormat="1" applyFont="1" applyAlignment="1">
      <alignment horizontal="center" vertical="center" wrapText="1"/>
    </xf>
    <xf numFmtId="292" fontId="7" fillId="0" borderId="0" xfId="0" applyNumberFormat="1" applyFont="1" applyAlignment="1">
      <alignment horizontal="center" vertical="center"/>
    </xf>
    <xf numFmtId="0" fontId="2" fillId="0" borderId="4" xfId="1502" applyFont="1" applyBorder="1" applyAlignment="1">
      <alignment horizontal="center" vertical="center" wrapText="1" shrinkToFit="1"/>
    </xf>
    <xf numFmtId="0" fontId="7" fillId="0" borderId="4" xfId="1502" applyFont="1" applyBorder="1" applyAlignment="1">
      <alignment horizontal="center" vertical="center" wrapText="1" shrinkToFit="1"/>
    </xf>
    <xf numFmtId="292" fontId="4" fillId="0" borderId="4" xfId="0" applyNumberFormat="1" applyFont="1" applyBorder="1" applyAlignment="1">
      <alignment horizontal="center" vertical="center" wrapText="1"/>
    </xf>
    <xf numFmtId="292" fontId="7" fillId="0" borderId="4" xfId="0" applyNumberFormat="1" applyFont="1" applyBorder="1" applyAlignment="1">
      <alignment horizontal="center" vertical="center"/>
    </xf>
    <xf numFmtId="292" fontId="2" fillId="0" borderId="2" xfId="1518" applyNumberFormat="1" applyFont="1" applyBorder="1" applyAlignment="1">
      <alignment horizontal="center" vertical="center" wrapText="1"/>
    </xf>
    <xf numFmtId="292" fontId="2" fillId="0" borderId="12" xfId="0" applyNumberFormat="1" applyFont="1" applyBorder="1" applyAlignment="1">
      <alignment horizontal="center" vertical="center" wrapText="1"/>
    </xf>
    <xf numFmtId="0" fontId="2" fillId="0" borderId="13" xfId="0" applyFont="1" applyBorder="1"/>
    <xf numFmtId="292" fontId="2" fillId="0" borderId="11" xfId="0" applyNumberFormat="1" applyFont="1" applyBorder="1" applyAlignment="1">
      <alignment horizontal="center" vertical="center"/>
    </xf>
    <xf numFmtId="292" fontId="18" fillId="0" borderId="0" xfId="0" applyNumberFormat="1" applyFont="1" applyAlignment="1">
      <alignment horizontal="center" vertical="center" wrapText="1"/>
    </xf>
    <xf numFmtId="0" fontId="2" fillId="0" borderId="0" xfId="966" applyFont="1" applyAlignment="1">
      <alignment vertical="center"/>
    </xf>
    <xf numFmtId="14" fontId="2" fillId="0" borderId="0" xfId="966" applyNumberFormat="1" applyFont="1" applyAlignment="1">
      <alignment vertical="center"/>
    </xf>
    <xf numFmtId="2" fontId="2" fillId="0" borderId="0" xfId="966" applyNumberFormat="1" applyFont="1" applyAlignment="1">
      <alignment horizontal="center" vertical="center"/>
    </xf>
    <xf numFmtId="2" fontId="2" fillId="0" borderId="4" xfId="966" applyNumberFormat="1" applyFont="1" applyBorder="1" applyAlignment="1">
      <alignment horizontal="center" vertical="center" wrapText="1"/>
    </xf>
    <xf numFmtId="1" fontId="2" fillId="0" borderId="4" xfId="1616" applyNumberFormat="1" applyFont="1" applyBorder="1" applyAlignment="1">
      <alignment horizontal="center" vertical="center" wrapText="1"/>
    </xf>
    <xf numFmtId="0" fontId="2" fillId="0" borderId="4" xfId="1517" applyFont="1" applyBorder="1" applyAlignment="1">
      <alignment horizontal="center" vertical="center" wrapText="1"/>
    </xf>
    <xf numFmtId="0" fontId="2" fillId="0" borderId="4" xfId="1616" applyNumberFormat="1" applyFont="1" applyBorder="1" applyAlignment="1">
      <alignment horizontal="center" vertical="center" wrapText="1"/>
    </xf>
    <xf numFmtId="14" fontId="2" fillId="0" borderId="4" xfId="1517" applyNumberFormat="1" applyFont="1" applyBorder="1" applyAlignment="1">
      <alignment horizontal="center" vertical="center" wrapText="1"/>
    </xf>
    <xf numFmtId="2" fontId="2" fillId="0" borderId="2" xfId="966" applyNumberFormat="1" applyFont="1" applyBorder="1" applyAlignment="1">
      <alignment horizontal="center" vertical="center" wrapText="1"/>
    </xf>
    <xf numFmtId="0" fontId="2" fillId="0" borderId="10" xfId="0" applyFont="1" applyBorder="1" applyAlignment="1">
      <alignment wrapText="1"/>
    </xf>
    <xf numFmtId="292" fontId="7" fillId="0" borderId="4" xfId="0" applyNumberFormat="1" applyFont="1" applyBorder="1" applyAlignment="1">
      <alignment horizontal="center" vertical="center" wrapText="1"/>
    </xf>
    <xf numFmtId="0" fontId="2" fillId="0" borderId="4" xfId="1511" applyFont="1" applyBorder="1" applyAlignment="1">
      <alignment horizontal="center" vertical="center" wrapText="1"/>
    </xf>
    <xf numFmtId="0" fontId="2" fillId="0" borderId="4" xfId="1511" applyFont="1" applyBorder="1" applyAlignment="1">
      <alignment horizontal="center" vertical="center"/>
    </xf>
    <xf numFmtId="0" fontId="2" fillId="0" borderId="4" xfId="1511" quotePrefix="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1514" applyFont="1" applyBorder="1" applyAlignment="1">
      <alignment horizontal="center" vertical="center" wrapText="1"/>
    </xf>
    <xf numFmtId="0" fontId="2" fillId="0" borderId="4" xfId="1514" applyFont="1" applyBorder="1" applyAlignment="1">
      <alignment horizontal="center" vertical="center"/>
    </xf>
    <xf numFmtId="2" fontId="2" fillId="0" borderId="4" xfId="1514" applyNumberFormat="1" applyFont="1" applyBorder="1" applyAlignment="1">
      <alignment horizontal="center" vertical="center"/>
    </xf>
    <xf numFmtId="0" fontId="9" fillId="0" borderId="0" xfId="1521" applyFont="1" applyAlignment="1">
      <alignment horizontal="center"/>
    </xf>
    <xf numFmtId="0" fontId="206" fillId="0" borderId="0" xfId="1521"/>
    <xf numFmtId="0" fontId="206" fillId="0" borderId="0" xfId="1521" applyAlignment="1">
      <alignment horizontal="center"/>
    </xf>
    <xf numFmtId="292" fontId="206" fillId="0" borderId="0" xfId="1521" applyNumberFormat="1"/>
    <xf numFmtId="0" fontId="2" fillId="0" borderId="0" xfId="1521" applyFont="1" applyAlignment="1">
      <alignment horizontal="center" vertical="center"/>
    </xf>
    <xf numFmtId="0" fontId="2" fillId="0" borderId="0" xfId="1521" applyFont="1" applyAlignment="1">
      <alignment vertical="center"/>
    </xf>
    <xf numFmtId="0" fontId="2" fillId="0" borderId="0" xfId="1521" applyFont="1" applyAlignment="1">
      <alignment horizontal="right" vertical="center"/>
    </xf>
    <xf numFmtId="292" fontId="8" fillId="0" borderId="0" xfId="0" applyNumberFormat="1" applyFont="1"/>
    <xf numFmtId="292" fontId="2" fillId="0" borderId="0" xfId="0" applyNumberFormat="1" applyFont="1"/>
    <xf numFmtId="0" fontId="8" fillId="0" borderId="0" xfId="0" applyFont="1"/>
    <xf numFmtId="292" fontId="1" fillId="0" borderId="0" xfId="0" applyNumberFormat="1" applyFont="1" applyAlignment="1">
      <alignment horizontal="center" vertical="center"/>
    </xf>
  </cellXfs>
  <cellStyles count="1647">
    <cellStyle name="—" xfId="4" xr:uid="{00000000-0005-0000-0000-000031000000}"/>
    <cellStyle name=" 1" xfId="5" xr:uid="{00000000-0005-0000-0000-000032000000}"/>
    <cellStyle name="_x000d__x000a_JournalTemplate=C:\COMFO\CTALK\JOURSTD.TPL_x000d__x000a_LbStateAddress=3 3 0 251 1 89 2 311_x000d__x000a_LbStateJou" xfId="6" xr:uid="{00000000-0005-0000-0000-000033000000}"/>
    <cellStyle name="$" xfId="7" xr:uid="{00000000-0005-0000-0000-000034000000}"/>
    <cellStyle name="$." xfId="8" xr:uid="{00000000-0005-0000-0000-000035000000}"/>
    <cellStyle name="%" xfId="9" xr:uid="{00000000-0005-0000-0000-000036000000}"/>
    <cellStyle name="%." xfId="10" xr:uid="{00000000-0005-0000-0000-000037000000}"/>
    <cellStyle name="(1,000)" xfId="11" xr:uid="{00000000-0005-0000-0000-000038000000}"/>
    <cellStyle name="(1,000)x" xfId="12" xr:uid="{00000000-0005-0000-0000-000039000000}"/>
    <cellStyle name="." xfId="13" xr:uid="{00000000-0005-0000-0000-00003A000000}"/>
    <cellStyle name=".0" xfId="14" xr:uid="{00000000-0005-0000-0000-00003B000000}"/>
    <cellStyle name=".0\" xfId="15" xr:uid="{00000000-0005-0000-0000-00003C000000}"/>
    <cellStyle name=".0_1028ERP明细估值(DCF)尽职调查表(金嗓子)" xfId="16" xr:uid="{00000000-0005-0000-0000-00003D000000}"/>
    <cellStyle name=".00" xfId="17" xr:uid="{00000000-0005-0000-0000-00003E000000}"/>
    <cellStyle name=".000" xfId="18" xr:uid="{00000000-0005-0000-0000-00003F000000}"/>
    <cellStyle name=".1" xfId="19" xr:uid="{00000000-0005-0000-0000-000040000000}"/>
    <cellStyle name=".2" xfId="20" xr:uid="{00000000-0005-0000-0000-000041000000}"/>
    <cellStyle name=".3" xfId="21" xr:uid="{00000000-0005-0000-0000-000042000000}"/>
    <cellStyle name="??" xfId="22" xr:uid="{00000000-0005-0000-0000-000043000000}"/>
    <cellStyle name="?? [0.00]_Analysis of Loans" xfId="23" xr:uid="{00000000-0005-0000-0000-000044000000}"/>
    <cellStyle name="?? [0]" xfId="24" xr:uid="{00000000-0005-0000-0000-000045000000}"/>
    <cellStyle name="???? [0.00]_Analysis of Loans" xfId="25" xr:uid="{00000000-0005-0000-0000-000046000000}"/>
    <cellStyle name="????_Analysis of Loans" xfId="26" xr:uid="{00000000-0005-0000-0000-000047000000}"/>
    <cellStyle name="??_????????" xfId="27" xr:uid="{00000000-0005-0000-0000-000048000000}"/>
    <cellStyle name="?鹎%U龡&amp;H?_x0008__x001c__x001c_?_x0007__x0001__x0001_" xfId="28" xr:uid="{00000000-0005-0000-0000-000049000000}"/>
    <cellStyle name="?餡_x000c_k?_x000d_^黇_x0001_??_x0007__x0001__x0001_" xfId="29" xr:uid="{00000000-0005-0000-0000-00004A000000}"/>
    <cellStyle name="?痃%S&amp;F?_x0008_?o_x0006__x0007__x0001__x0001_" xfId="30" xr:uid="{00000000-0005-0000-0000-00004B000000}"/>
    <cellStyle name="@_text" xfId="31" xr:uid="{00000000-0005-0000-0000-00004C000000}"/>
    <cellStyle name="@_text_附件4：D表-《资产状况调查表》" xfId="32" xr:uid="{00000000-0005-0000-0000-00004D000000}"/>
    <cellStyle name="@ET_Style?CF_Style_469" xfId="33" xr:uid="{00000000-0005-0000-0000-00004E000000}"/>
    <cellStyle name="_%(SignOnly)" xfId="34" xr:uid="{00000000-0005-0000-0000-00004F000000}"/>
    <cellStyle name="_%(SignSpaceOnly)" xfId="35" xr:uid="{00000000-0005-0000-0000-000050000000}"/>
    <cellStyle name="_(中企华)审计评估联合申报明细表.V1" xfId="36" xr:uid="{00000000-0005-0000-0000-000051000000}"/>
    <cellStyle name="_000外高桥提供预测表收益法" xfId="37" xr:uid="{00000000-0005-0000-0000-000052000000}"/>
    <cellStyle name="_01-0000中国国际旅行社总社(新准则)" xfId="38" xr:uid="{00000000-0005-0000-0000-000053000000}"/>
    <cellStyle name="_01新航本部评估表-516" xfId="39" xr:uid="{00000000-0005-0000-0000-000054000000}"/>
    <cellStyle name="_03_长期资产申报表" xfId="40" xr:uid="{00000000-0005-0000-0000-000055000000}"/>
    <cellStyle name="_03_长期资产申报表_ABC-pbc表20060610" xfId="41" xr:uid="{00000000-0005-0000-0000-000056000000}"/>
    <cellStyle name="_03_长期资产申报表_ABC-pbc表20060610_PBC(CG)-MASTER" xfId="42" xr:uid="{00000000-0005-0000-0000-000057000000}"/>
    <cellStyle name="_03_长期资产申报表_ABC-pbc表20060610_PBC(CG)-MASTER_PBC(CG)-MASTER" xfId="43" xr:uid="{00000000-0005-0000-0000-000058000000}"/>
    <cellStyle name="_03_长期资产申报表_ABC-pbc表20060610－赵静" xfId="44" xr:uid="{00000000-0005-0000-0000-000059000000}"/>
    <cellStyle name="_03_长期资产申报表_ABC-pbc表20060610－赵静_PBC(CG)-MASTER" xfId="45" xr:uid="{00000000-0005-0000-0000-00005A000000}"/>
    <cellStyle name="_03_长期资产申报表_Book2222222222222222222222222222222222222222222222222" xfId="46" xr:uid="{00000000-0005-0000-0000-00005B000000}"/>
    <cellStyle name="_03_长期资产申报表_Book2222222222222222222222222222222222222222222222222_ABC-pbc表20060610" xfId="47" xr:uid="{00000000-0005-0000-0000-00005C000000}"/>
    <cellStyle name="_03_长期资产申报表_Book2222222222222222222222222222222222222222222222222_ABC-pbc表20060610_PBC(CG)-MASTER" xfId="48" xr:uid="{00000000-0005-0000-0000-00005D000000}"/>
    <cellStyle name="_03_长期资产申报表_Book2222222222222222222222222222222222222222222222222_ABC-pbc表20060610_PBC(CG)-MASTER_PBC(CG)-MASTER" xfId="49" xr:uid="{00000000-0005-0000-0000-00005E000000}"/>
    <cellStyle name="_03_长期资产申报表_Book2222222222222222222222222222222222222222222222222_ABC-pbc表20060610－赵静" xfId="50" xr:uid="{00000000-0005-0000-0000-00005F000000}"/>
    <cellStyle name="_03_长期资产申报表_Book2222222222222222222222222222222222222222222222222_ABC-pbc表20060610－赵静_PBC(CG)-MASTER" xfId="51" xr:uid="{00000000-0005-0000-0000-000060000000}"/>
    <cellStyle name="_03_长期资产申报表_Book2222222222222222222222222222222222222222222222222_PBC(CG)-MASTER" xfId="52" xr:uid="{00000000-0005-0000-0000-000061000000}"/>
    <cellStyle name="_03_长期资产申报表_Book2222222222222222222222222222222222222222222222222_PBC(CG)-MASTER_PBC(CG)-MASTER" xfId="53" xr:uid="{00000000-0005-0000-0000-000062000000}"/>
    <cellStyle name="_03_长期资产申报表_Book2222222222222222222222222222222222222222222222222_原ABC-pbc表" xfId="54" xr:uid="{00000000-0005-0000-0000-000063000000}"/>
    <cellStyle name="_03_长期资产申报表_Book2222222222222222222222222222222222222222222222222_原ABC-pbc表_PBC(CG)-MASTER" xfId="55" xr:uid="{00000000-0005-0000-0000-000064000000}"/>
    <cellStyle name="_03_长期资产申报表_pbc" xfId="56" xr:uid="{00000000-0005-0000-0000-000065000000}"/>
    <cellStyle name="_03_长期资产申报表_PBC(CG)-MASTER" xfId="57" xr:uid="{00000000-0005-0000-0000-000066000000}"/>
    <cellStyle name="_03_长期资产申报表_PBC(CG)-MASTER_PBC(CG)-MASTER" xfId="58" xr:uid="{00000000-0005-0000-0000-000067000000}"/>
    <cellStyle name="_03_长期资产申报表_pbc_ABC-pbc表20060610" xfId="59" xr:uid="{00000000-0005-0000-0000-000068000000}"/>
    <cellStyle name="_03_长期资产申报表_pbc_ABC-pbc表20060610_PBC(CG)-MASTER" xfId="60" xr:uid="{00000000-0005-0000-0000-000069000000}"/>
    <cellStyle name="_03_长期资产申报表_pbc_ABC-pbc表20060610_PBC(CG)-MASTER_PBC(CG)-MASTER" xfId="61" xr:uid="{00000000-0005-0000-0000-00006A000000}"/>
    <cellStyle name="_03_长期资产申报表_pbc_ABC-pbc表20060610－赵静" xfId="62" xr:uid="{00000000-0005-0000-0000-00006B000000}"/>
    <cellStyle name="_03_长期资产申报表_pbc_ABC-pbc表20060610－赵静_PBC(CG)-MASTER" xfId="63" xr:uid="{00000000-0005-0000-0000-00006C000000}"/>
    <cellStyle name="_03_长期资产申报表_pbc_Book2" xfId="64" xr:uid="{00000000-0005-0000-0000-00006D000000}"/>
    <cellStyle name="_03_长期资产申报表_pbc_Book2 (2)" xfId="65" xr:uid="{00000000-0005-0000-0000-00006E000000}"/>
    <cellStyle name="_03_长期资产申报表_pbc_Book2 (2)_ABC-pbc表20060610" xfId="66" xr:uid="{00000000-0005-0000-0000-00006F000000}"/>
    <cellStyle name="_03_长期资产申报表_pbc_Book2 (2)_ABC-pbc表20060610_PBC(CG)-MASTER" xfId="67" xr:uid="{00000000-0005-0000-0000-000070000000}"/>
    <cellStyle name="_03_长期资产申报表_pbc_Book2 (2)_ABC-pbc表20060610_PBC(CG)-MASTER_PBC(CG)-MASTER" xfId="68" xr:uid="{00000000-0005-0000-0000-000071000000}"/>
    <cellStyle name="_03_长期资产申报表_pbc_Book2 (2)_ABC-pbc表20060610－赵静" xfId="69" xr:uid="{00000000-0005-0000-0000-000072000000}"/>
    <cellStyle name="_03_长期资产申报表_pbc_Book2 (2)_ABC-pbc表20060610－赵静_PBC(CG)-MASTER" xfId="70" xr:uid="{00000000-0005-0000-0000-000073000000}"/>
    <cellStyle name="_03_长期资产申报表_pbc_Book2 (2)_PBC(CG)-MASTER" xfId="71" xr:uid="{00000000-0005-0000-0000-000074000000}"/>
    <cellStyle name="_03_长期资产申报表_pbc_Book2 (2)_PBC(CG)-MASTER_PBC(CG)-MASTER" xfId="72" xr:uid="{00000000-0005-0000-0000-000075000000}"/>
    <cellStyle name="_03_长期资产申报表_pbc_Book2 (2)_股权等" xfId="73" xr:uid="{00000000-0005-0000-0000-000076000000}"/>
    <cellStyle name="_03_长期资产申报表_pbc_Book2 (2)_股权等_ABC-pbc表20060610" xfId="74" xr:uid="{00000000-0005-0000-0000-000077000000}"/>
    <cellStyle name="_03_长期资产申报表_pbc_Book2 (2)_股权等_ABC-pbc表20060610_PBC(CG)-MASTER" xfId="75" xr:uid="{00000000-0005-0000-0000-000078000000}"/>
    <cellStyle name="_03_长期资产申报表_pbc_Book2 (2)_股权等_ABC-pbc表20060610_PBC(CG)-MASTER_PBC(CG)-MASTER" xfId="76" xr:uid="{00000000-0005-0000-0000-000079000000}"/>
    <cellStyle name="_03_长期资产申报表_pbc_Book2 (2)_股权等_ABC-pbc表20060610－赵静" xfId="77" xr:uid="{00000000-0005-0000-0000-00007A000000}"/>
    <cellStyle name="_03_长期资产申报表_pbc_Book2 (2)_股权等_ABC-pbc表20060610－赵静_PBC(CG)-MASTER" xfId="78" xr:uid="{00000000-0005-0000-0000-00007B000000}"/>
    <cellStyle name="_03_长期资产申报表_pbc_Book2 (2)_股权等_PBC(CG)-MASTER" xfId="79" xr:uid="{00000000-0005-0000-0000-00007C000000}"/>
    <cellStyle name="_03_长期资产申报表_pbc_Book2 (2)_股权等_PBC(CG)-MASTER_PBC(CG)-MASTER" xfId="80" xr:uid="{00000000-0005-0000-0000-00007D000000}"/>
    <cellStyle name="_03_长期资产申报表_pbc_Book2 (2)_股权等_原ABC-pbc表" xfId="81" xr:uid="{00000000-0005-0000-0000-00007E000000}"/>
    <cellStyle name="_03_长期资产申报表_pbc_Book2 (2)_股权等_原ABC-pbc表_PBC(CG)-MASTER" xfId="82" xr:uid="{00000000-0005-0000-0000-00007F000000}"/>
    <cellStyle name="_03_长期资产申报表_pbc_Book2 (2)_原ABC-pbc表" xfId="83" xr:uid="{00000000-0005-0000-0000-000080000000}"/>
    <cellStyle name="_03_长期资产申报表_pbc_Book2 (2)_原ABC-pbc表_PBC(CG)-MASTER" xfId="84" xr:uid="{00000000-0005-0000-0000-000081000000}"/>
    <cellStyle name="_03_长期资产申报表_pbc_Book2(1)" xfId="85" xr:uid="{00000000-0005-0000-0000-000082000000}"/>
    <cellStyle name="_03_长期资产申报表_pbc_Book2(1)_ABC-pbc表20060610" xfId="86" xr:uid="{00000000-0005-0000-0000-000083000000}"/>
    <cellStyle name="_03_长期资产申报表_pbc_Book2(1)_ABC-pbc表20060610_PBC(CG)-MASTER" xfId="87" xr:uid="{00000000-0005-0000-0000-000084000000}"/>
    <cellStyle name="_03_长期资产申报表_pbc_Book2(1)_ABC-pbc表20060610_PBC(CG)-MASTER_PBC(CG)-MASTER" xfId="88" xr:uid="{00000000-0005-0000-0000-000085000000}"/>
    <cellStyle name="_03_长期资产申报表_pbc_Book2(1)_ABC-pbc表20060610－赵静" xfId="89" xr:uid="{00000000-0005-0000-0000-000086000000}"/>
    <cellStyle name="_03_长期资产申报表_pbc_Book2(1)_ABC-pbc表20060610－赵静_PBC(CG)-MASTER" xfId="90" xr:uid="{00000000-0005-0000-0000-000087000000}"/>
    <cellStyle name="_03_长期资产申报表_pbc_Book2(1)_PBC(CG)-MASTER" xfId="91" xr:uid="{00000000-0005-0000-0000-000088000000}"/>
    <cellStyle name="_03_长期资产申报表_pbc_Book2(1)_PBC(CG)-MASTER_PBC(CG)-MASTER" xfId="92" xr:uid="{00000000-0005-0000-0000-000089000000}"/>
    <cellStyle name="_03_长期资产申报表_pbc_Book2(1)_股权等" xfId="93" xr:uid="{00000000-0005-0000-0000-00008A000000}"/>
    <cellStyle name="_03_长期资产申报表_pbc_Book2(1)_股权等_ABC-pbc表20060610" xfId="94" xr:uid="{00000000-0005-0000-0000-00008B000000}"/>
    <cellStyle name="_03_长期资产申报表_pbc_Book2(1)_股权等_ABC-pbc表20060610_PBC(CG)-MASTER" xfId="95" xr:uid="{00000000-0005-0000-0000-00008C000000}"/>
    <cellStyle name="_03_长期资产申报表_pbc_Book2(1)_股权等_ABC-pbc表20060610_PBC(CG)-MASTER_PBC(CG)-MASTER" xfId="96" xr:uid="{00000000-0005-0000-0000-00008D000000}"/>
    <cellStyle name="_03_长期资产申报表_pbc_Book2(1)_股权等_ABC-pbc表20060610－赵静" xfId="97" xr:uid="{00000000-0005-0000-0000-00008E000000}"/>
    <cellStyle name="_03_长期资产申报表_pbc_Book2(1)_股权等_ABC-pbc表20060610－赵静_PBC(CG)-MASTER" xfId="98" xr:uid="{00000000-0005-0000-0000-00008F000000}"/>
    <cellStyle name="_03_长期资产申报表_pbc_Book2(1)_股权等_PBC(CG)-MASTER" xfId="99" xr:uid="{00000000-0005-0000-0000-000090000000}"/>
    <cellStyle name="_03_长期资产申报表_pbc_Book2(1)_股权等_PBC(CG)-MASTER_PBC(CG)-MASTER" xfId="100" xr:uid="{00000000-0005-0000-0000-000091000000}"/>
    <cellStyle name="_03_长期资产申报表_pbc_Book2(1)_股权等_原ABC-pbc表" xfId="101" xr:uid="{00000000-0005-0000-0000-000092000000}"/>
    <cellStyle name="_03_长期资产申报表_pbc_Book2(1)_股权等_原ABC-pbc表_PBC(CG)-MASTER" xfId="102" xr:uid="{00000000-0005-0000-0000-000093000000}"/>
    <cellStyle name="_03_长期资产申报表_pbc_Book2(1)_原ABC-pbc表" xfId="103" xr:uid="{00000000-0005-0000-0000-000094000000}"/>
    <cellStyle name="_03_长期资产申报表_pbc_Book2(1)_原ABC-pbc表_PBC(CG)-MASTER" xfId="104" xr:uid="{00000000-0005-0000-0000-000095000000}"/>
    <cellStyle name="_03_长期资产申报表_pbc_Book2_ABC-pbc表20060610" xfId="105" xr:uid="{00000000-0005-0000-0000-000096000000}"/>
    <cellStyle name="_03_长期资产申报表_pbc_Book2_ABC-pbc表20060610_PBC(CG)-MASTER" xfId="106" xr:uid="{00000000-0005-0000-0000-000097000000}"/>
    <cellStyle name="_03_长期资产申报表_pbc_Book2_ABC-pbc表20060610_PBC(CG)-MASTER_PBC(CG)-MASTER" xfId="107" xr:uid="{00000000-0005-0000-0000-000098000000}"/>
    <cellStyle name="_03_长期资产申报表_pbc_Book2_ABC-pbc表20060610－赵静" xfId="108" xr:uid="{00000000-0005-0000-0000-000099000000}"/>
    <cellStyle name="_03_长期资产申报表_pbc_Book2_ABC-pbc表20060610－赵静_PBC(CG)-MASTER" xfId="109" xr:uid="{00000000-0005-0000-0000-00009A000000}"/>
    <cellStyle name="_03_长期资产申报表_pbc_Book2_PBC(CG)-MASTER" xfId="110" xr:uid="{00000000-0005-0000-0000-00009B000000}"/>
    <cellStyle name="_03_长期资产申报表_pbc_Book2_PBC(CG)-MASTER_PBC(CG)-MASTER" xfId="111" xr:uid="{00000000-0005-0000-0000-00009C000000}"/>
    <cellStyle name="_03_长期资产申报表_pbc_Book2_股权等" xfId="112" xr:uid="{00000000-0005-0000-0000-00009D000000}"/>
    <cellStyle name="_03_长期资产申报表_pbc_Book2_股权等_ABC-pbc表20060610" xfId="113" xr:uid="{00000000-0005-0000-0000-00009E000000}"/>
    <cellStyle name="_03_长期资产申报表_pbc_Book2_股权等_ABC-pbc表20060610_PBC(CG)-MASTER" xfId="114" xr:uid="{00000000-0005-0000-0000-00009F000000}"/>
    <cellStyle name="_03_长期资产申报表_pbc_Book2_股权等_ABC-pbc表20060610_PBC(CG)-MASTER_PBC(CG)-MASTER" xfId="115" xr:uid="{00000000-0005-0000-0000-0000A0000000}"/>
    <cellStyle name="_03_长期资产申报表_pbc_Book2_股权等_ABC-pbc表20060610－赵静" xfId="116" xr:uid="{00000000-0005-0000-0000-0000A1000000}"/>
    <cellStyle name="_03_长期资产申报表_pbc_Book2_股权等_ABC-pbc表20060610－赵静_PBC(CG)-MASTER" xfId="117" xr:uid="{00000000-0005-0000-0000-0000A2000000}"/>
    <cellStyle name="_03_长期资产申报表_pbc_Book2_股权等_PBC(CG)-MASTER" xfId="118" xr:uid="{00000000-0005-0000-0000-0000A3000000}"/>
    <cellStyle name="_03_长期资产申报表_pbc_Book2_股权等_PBC(CG)-MASTER_PBC(CG)-MASTER" xfId="119" xr:uid="{00000000-0005-0000-0000-0000A4000000}"/>
    <cellStyle name="_03_长期资产申报表_pbc_Book2_股权等_原ABC-pbc表" xfId="120" xr:uid="{00000000-0005-0000-0000-0000A5000000}"/>
    <cellStyle name="_03_长期资产申报表_pbc_Book2_股权等_原ABC-pbc表_PBC(CG)-MASTER" xfId="121" xr:uid="{00000000-0005-0000-0000-0000A6000000}"/>
    <cellStyle name="_03_长期资产申报表_pbc_Book2_原ABC-pbc表" xfId="122" xr:uid="{00000000-0005-0000-0000-0000A7000000}"/>
    <cellStyle name="_03_长期资产申报表_pbc_Book2_原ABC-pbc表_PBC(CG)-MASTER" xfId="123" xr:uid="{00000000-0005-0000-0000-0000A8000000}"/>
    <cellStyle name="_03_长期资产申报表_pbc_Book2222222222222222222222222222222222222222222222222" xfId="124" xr:uid="{00000000-0005-0000-0000-0000A9000000}"/>
    <cellStyle name="_03_长期资产申报表_pbc_Book2222222222222222222222222222222222222222222222222_ABC-pbc表20060610" xfId="125" xr:uid="{00000000-0005-0000-0000-0000AA000000}"/>
    <cellStyle name="_03_长期资产申报表_pbc_Book2222222222222222222222222222222222222222222222222_ABC-pbc表20060610_PBC(CG)-MASTER" xfId="126" xr:uid="{00000000-0005-0000-0000-0000AB000000}"/>
    <cellStyle name="_03_长期资产申报表_pbc_Book2222222222222222222222222222222222222222222222222_ABC-pbc表20060610_PBC(CG)-MASTER_PBC(CG)-MASTER" xfId="127" xr:uid="{00000000-0005-0000-0000-0000AC000000}"/>
    <cellStyle name="_03_长期资产申报表_pbc_Book2222222222222222222222222222222222222222222222222_ABC-pbc表20060610－赵静" xfId="128" xr:uid="{00000000-0005-0000-0000-0000AD000000}"/>
    <cellStyle name="_03_长期资产申报表_pbc_Book2222222222222222222222222222222222222222222222222_ABC-pbc表20060610－赵静_PBC(CG)-MASTER" xfId="129" xr:uid="{00000000-0005-0000-0000-0000AE000000}"/>
    <cellStyle name="_03_长期资产申报表_pbc_Book2222222222222222222222222222222222222222222222222_PBC(CG)-MASTER" xfId="130" xr:uid="{00000000-0005-0000-0000-0000AF000000}"/>
    <cellStyle name="_03_长期资产申报表_pbc_Book2222222222222222222222222222222222222222222222222_PBC(CG)-MASTER_PBC(CG)-MASTER" xfId="131" xr:uid="{00000000-0005-0000-0000-0000B0000000}"/>
    <cellStyle name="_03_长期资产申报表_pbc_Book2222222222222222222222222222222222222222222222222_股权等" xfId="132" xr:uid="{00000000-0005-0000-0000-0000B1000000}"/>
    <cellStyle name="_03_长期资产申报表_pbc_Book2222222222222222222222222222222222222222222222222_股权等_ABC-pbc表20060610" xfId="133" xr:uid="{00000000-0005-0000-0000-0000B2000000}"/>
    <cellStyle name="_03_长期资产申报表_pbc_Book2222222222222222222222222222222222222222222222222_股权等_ABC-pbc表20060610_PBC(CG)-MASTER" xfId="134" xr:uid="{00000000-0005-0000-0000-0000B3000000}"/>
    <cellStyle name="_03_长期资产申报表_pbc_Book2222222222222222222222222222222222222222222222222_股权等_ABC-pbc表20060610_PBC(CG)-MASTER_PBC(CG)-MASTER" xfId="135" xr:uid="{00000000-0005-0000-0000-0000B4000000}"/>
    <cellStyle name="_03_长期资产申报表_pbc_Book2222222222222222222222222222222222222222222222222_股权等_ABC-pbc表20060610－赵静" xfId="136" xr:uid="{00000000-0005-0000-0000-0000B5000000}"/>
    <cellStyle name="_03_长期资产申报表_pbc_Book2222222222222222222222222222222222222222222222222_股权等_ABC-pbc表20060610－赵静_PBC(CG)-MASTER" xfId="137" xr:uid="{00000000-0005-0000-0000-0000B6000000}"/>
    <cellStyle name="_03_长期资产申报表_pbc_Book2222222222222222222222222222222222222222222222222_股权等_PBC(CG)-MASTER" xfId="138" xr:uid="{00000000-0005-0000-0000-0000B7000000}"/>
    <cellStyle name="_03_长期资产申报表_pbc_Book2222222222222222222222222222222222222222222222222_股权等_PBC(CG)-MASTER_PBC(CG)-MASTER" xfId="139" xr:uid="{00000000-0005-0000-0000-0000B8000000}"/>
    <cellStyle name="_03_长期资产申报表_pbc_Book2222222222222222222222222222222222222222222222222_股权等_原ABC-pbc表" xfId="140" xr:uid="{00000000-0005-0000-0000-0000B9000000}"/>
    <cellStyle name="_03_长期资产申报表_pbc_Book2222222222222222222222222222222222222222222222222_股权等_原ABC-pbc表_PBC(CG)-MASTER" xfId="141" xr:uid="{00000000-0005-0000-0000-0000BA000000}"/>
    <cellStyle name="_03_长期资产申报表_pbc_Book2222222222222222222222222222222222222222222222222_原ABC-pbc表" xfId="142" xr:uid="{00000000-0005-0000-0000-0000BB000000}"/>
    <cellStyle name="_03_长期资产申报表_pbc_Book2222222222222222222222222222222222222222222222222_原ABC-pbc表_PBC(CG)-MASTER" xfId="143" xr:uid="{00000000-0005-0000-0000-0000BC000000}"/>
    <cellStyle name="_03_长期资产申报表_pbc_Book2wu" xfId="144" xr:uid="{00000000-0005-0000-0000-0000BD000000}"/>
    <cellStyle name="_03_长期资产申报表_pbc_Book2wu_ABC-pbc表20060610" xfId="145" xr:uid="{00000000-0005-0000-0000-0000BE000000}"/>
    <cellStyle name="_03_长期资产申报表_pbc_Book2wu_ABC-pbc表20060610_PBC(CG)-MASTER" xfId="146" xr:uid="{00000000-0005-0000-0000-0000BF000000}"/>
    <cellStyle name="_03_长期资产申报表_pbc_Book2wu_ABC-pbc表20060610_PBC(CG)-MASTER_PBC(CG)-MASTER" xfId="147" xr:uid="{00000000-0005-0000-0000-0000C0000000}"/>
    <cellStyle name="_03_长期资产申报表_pbc_Book2wu_ABC-pbc表20060610－赵静" xfId="148" xr:uid="{00000000-0005-0000-0000-0000C1000000}"/>
    <cellStyle name="_03_长期资产申报表_pbc_Book2wu_ABC-pbc表20060610－赵静_PBC(CG)-MASTER" xfId="149" xr:uid="{00000000-0005-0000-0000-0000C2000000}"/>
    <cellStyle name="_03_长期资产申报表_pbc_Book2wu_PBC(CG)-MASTER" xfId="150" xr:uid="{00000000-0005-0000-0000-0000C3000000}"/>
    <cellStyle name="_03_长期资产申报表_pbc_Book2wu_PBC(CG)-MASTER_PBC(CG)-MASTER" xfId="151" xr:uid="{00000000-0005-0000-0000-0000C4000000}"/>
    <cellStyle name="_03_长期资产申报表_pbc_Book2wu_股权等" xfId="152" xr:uid="{00000000-0005-0000-0000-0000C5000000}"/>
    <cellStyle name="_03_长期资产申报表_pbc_Book2wu_股权等_ABC-pbc表20060610" xfId="153" xr:uid="{00000000-0005-0000-0000-0000C6000000}"/>
    <cellStyle name="_03_长期资产申报表_pbc_Book2wu_股权等_ABC-pbc表20060610_PBC(CG)-MASTER" xfId="154" xr:uid="{00000000-0005-0000-0000-0000C7000000}"/>
    <cellStyle name="_03_长期资产申报表_pbc_Book2wu_股权等_ABC-pbc表20060610_PBC(CG)-MASTER_PBC(CG)-MASTER" xfId="155" xr:uid="{00000000-0005-0000-0000-0000C8000000}"/>
    <cellStyle name="_03_长期资产申报表_pbc_Book2wu_股权等_ABC-pbc表20060610－赵静" xfId="156" xr:uid="{00000000-0005-0000-0000-0000C9000000}"/>
    <cellStyle name="_03_长期资产申报表_pbc_Book2wu_股权等_ABC-pbc表20060610－赵静_PBC(CG)-MASTER" xfId="157" xr:uid="{00000000-0005-0000-0000-0000CA000000}"/>
    <cellStyle name="_03_长期资产申报表_pbc_Book2wu_股权等_PBC(CG)-MASTER" xfId="158" xr:uid="{00000000-0005-0000-0000-0000CB000000}"/>
    <cellStyle name="_03_长期资产申报表_pbc_Book2wu_股权等_PBC(CG)-MASTER_PBC(CG)-MASTER" xfId="159" xr:uid="{00000000-0005-0000-0000-0000CC000000}"/>
    <cellStyle name="_03_长期资产申报表_pbc_Book2wu_股权等_原ABC-pbc表" xfId="160" xr:uid="{00000000-0005-0000-0000-0000CD000000}"/>
    <cellStyle name="_03_长期资产申报表_pbc_Book2wu_股权等_原ABC-pbc表_PBC(CG)-MASTER" xfId="161" xr:uid="{00000000-0005-0000-0000-0000CE000000}"/>
    <cellStyle name="_03_长期资产申报表_pbc_Book2wu_原ABC-pbc表" xfId="162" xr:uid="{00000000-0005-0000-0000-0000CF000000}"/>
    <cellStyle name="_03_长期资产申报表_pbc_Book2wu_原ABC-pbc表_PBC(CG)-MASTER" xfId="163" xr:uid="{00000000-0005-0000-0000-0000D0000000}"/>
    <cellStyle name="_03_长期资产申报表_pbc_PBC(CG)-MASTER" xfId="164" xr:uid="{00000000-0005-0000-0000-0000D1000000}"/>
    <cellStyle name="_03_长期资产申报表_pbc_PBC(CG)-MASTER_PBC(CG)-MASTER" xfId="165" xr:uid="{00000000-0005-0000-0000-0000D2000000}"/>
    <cellStyle name="_03_长期资产申报表_pbc_pbc-2版（附表）maqiang" xfId="166" xr:uid="{00000000-0005-0000-0000-0000D3000000}"/>
    <cellStyle name="_03_长期资产申报表_pbc_pbc-2版（附表）maqiang_ABC-pbc表20060610" xfId="167" xr:uid="{00000000-0005-0000-0000-0000D4000000}"/>
    <cellStyle name="_03_长期资产申报表_pbc_pbc-2版（附表）maqiang_ABC-pbc表20060610_PBC(CG)-MASTER" xfId="168" xr:uid="{00000000-0005-0000-0000-0000D5000000}"/>
    <cellStyle name="_03_长期资产申报表_pbc_pbc-2版（附表）maqiang_ABC-pbc表20060610_PBC(CG)-MASTER_PBC(CG)-MASTER" xfId="169" xr:uid="{00000000-0005-0000-0000-0000D6000000}"/>
    <cellStyle name="_03_长期资产申报表_pbc_pbc-2版（附表）maqiang_ABC-pbc表20060610－赵静" xfId="170" xr:uid="{00000000-0005-0000-0000-0000D7000000}"/>
    <cellStyle name="_03_长期资产申报表_pbc_pbc-2版（附表）maqiang_ABC-pbc表20060610－赵静_PBC(CG)-MASTER" xfId="171" xr:uid="{00000000-0005-0000-0000-0000D8000000}"/>
    <cellStyle name="_03_长期资产申报表_pbc_pbc-2版（附表）maqiang_PBC(CG)-MASTER" xfId="172" xr:uid="{00000000-0005-0000-0000-0000D9000000}"/>
    <cellStyle name="_03_长期资产申报表_pbc_pbc-2版（附表）maqiang_PBC(CG)-MASTER_PBC(CG)-MASTER" xfId="173" xr:uid="{00000000-0005-0000-0000-0000DA000000}"/>
    <cellStyle name="_03_长期资产申报表_pbc_pbc-2版（附表）maqiang_股权等" xfId="174" xr:uid="{00000000-0005-0000-0000-0000DB000000}"/>
    <cellStyle name="_03_长期资产申报表_pbc_pbc-2版（附表）maqiang_股权等_ABC-pbc表20060610" xfId="175" xr:uid="{00000000-0005-0000-0000-0000DC000000}"/>
    <cellStyle name="_03_长期资产申报表_pbc_pbc-2版（附表）maqiang_股权等_ABC-pbc表20060610_PBC(CG)-MASTER" xfId="176" xr:uid="{00000000-0005-0000-0000-0000DD000000}"/>
    <cellStyle name="_03_长期资产申报表_pbc_pbc-2版（附表）maqiang_股权等_ABC-pbc表20060610_PBC(CG)-MASTER_PBC(CG)-MASTER" xfId="177" xr:uid="{00000000-0005-0000-0000-0000DE000000}"/>
    <cellStyle name="_03_长期资产申报表_pbc_pbc-2版（附表）maqiang_股权等_ABC-pbc表20060610－赵静" xfId="178" xr:uid="{00000000-0005-0000-0000-0000DF000000}"/>
    <cellStyle name="_03_长期资产申报表_pbc_pbc-2版（附表）maqiang_股权等_ABC-pbc表20060610－赵静_PBC(CG)-MASTER" xfId="179" xr:uid="{00000000-0005-0000-0000-0000E0000000}"/>
    <cellStyle name="_03_长期资产申报表_pbc_pbc-2版（附表）maqiang_股权等_PBC(CG)-MASTER" xfId="180" xr:uid="{00000000-0005-0000-0000-0000E1000000}"/>
    <cellStyle name="_03_长期资产申报表_pbc_pbc-2版（附表）maqiang_股权等_PBC(CG)-MASTER_PBC(CG)-MASTER" xfId="181" xr:uid="{00000000-0005-0000-0000-0000E2000000}"/>
    <cellStyle name="_03_长期资产申报表_pbc_pbc-2版（附表）maqiang_股权等_原ABC-pbc表" xfId="182" xr:uid="{00000000-0005-0000-0000-0000E3000000}"/>
    <cellStyle name="_03_长期资产申报表_pbc_pbc-2版（附表）maqiang_股权等_原ABC-pbc表_PBC(CG)-MASTER" xfId="183" xr:uid="{00000000-0005-0000-0000-0000E4000000}"/>
    <cellStyle name="_03_长期资产申报表_pbc_pbc-2版（附表）maqiang_原ABC-pbc表" xfId="184" xr:uid="{00000000-0005-0000-0000-0000E5000000}"/>
    <cellStyle name="_03_长期资产申报表_pbc_pbc-2版（附表）maqiang_原ABC-pbc表_PBC(CG)-MASTER" xfId="185" xr:uid="{00000000-0005-0000-0000-0000E6000000}"/>
    <cellStyle name="_03_长期资产申报表_pbc_pbc-汇总LAST" xfId="186" xr:uid="{00000000-0005-0000-0000-0000E7000000}"/>
    <cellStyle name="_03_长期资产申报表_pbc_pbc-汇总LAST_ABC-pbc表20060610" xfId="187" xr:uid="{00000000-0005-0000-0000-0000E8000000}"/>
    <cellStyle name="_03_长期资产申报表_pbc_pbc-汇总LAST_ABC-pbc表20060610_PBC(CG)-MASTER" xfId="188" xr:uid="{00000000-0005-0000-0000-0000E9000000}"/>
    <cellStyle name="_03_长期资产申报表_pbc_pbc-汇总LAST_ABC-pbc表20060610_PBC(CG)-MASTER_PBC(CG)-MASTER" xfId="189" xr:uid="{00000000-0005-0000-0000-0000EA000000}"/>
    <cellStyle name="_03_长期资产申报表_pbc_pbc-汇总LAST_ABC-pbc表20060610－赵静" xfId="190" xr:uid="{00000000-0005-0000-0000-0000EB000000}"/>
    <cellStyle name="_03_长期资产申报表_pbc_pbc-汇总LAST_ABC-pbc表20060610－赵静_PBC(CG)-MASTER" xfId="191" xr:uid="{00000000-0005-0000-0000-0000EC000000}"/>
    <cellStyle name="_03_长期资产申报表_pbc_pbc-汇总LAST_PBC(CG)-MASTER" xfId="192" xr:uid="{00000000-0005-0000-0000-0000ED000000}"/>
    <cellStyle name="_03_长期资产申报表_pbc_pbc-汇总LAST_PBC(CG)-MASTER_PBC(CG)-MASTER" xfId="193" xr:uid="{00000000-0005-0000-0000-0000EE000000}"/>
    <cellStyle name="_03_长期资产申报表_pbc_pbc-汇总LAST_股权等" xfId="194" xr:uid="{00000000-0005-0000-0000-0000EF000000}"/>
    <cellStyle name="_03_长期资产申报表_pbc_pbc-汇总LAST_股权等_ABC-pbc表20060610" xfId="195" xr:uid="{00000000-0005-0000-0000-0000F0000000}"/>
    <cellStyle name="_03_长期资产申报表_pbc_pbc-汇总LAST_股权等_ABC-pbc表20060610_PBC(CG)-MASTER" xfId="196" xr:uid="{00000000-0005-0000-0000-0000F1000000}"/>
    <cellStyle name="_03_长期资产申报表_pbc_pbc-汇总LAST_股权等_ABC-pbc表20060610_PBC(CG)-MASTER_PBC(CG)-MASTER" xfId="197" xr:uid="{00000000-0005-0000-0000-0000F2000000}"/>
    <cellStyle name="_03_长期资产申报表_pbc_pbc-汇总LAST_股权等_ABC-pbc表20060610－赵静" xfId="198" xr:uid="{00000000-0005-0000-0000-0000F3000000}"/>
    <cellStyle name="_03_长期资产申报表_pbc_pbc-汇总LAST_股权等_ABC-pbc表20060610－赵静_PBC(CG)-MASTER" xfId="199" xr:uid="{00000000-0005-0000-0000-0000F4000000}"/>
    <cellStyle name="_03_长期资产申报表_pbc_pbc-汇总LAST_股权等_PBC(CG)-MASTER" xfId="200" xr:uid="{00000000-0005-0000-0000-0000F5000000}"/>
    <cellStyle name="_03_长期资产申报表_pbc_pbc-汇总LAST_股权等_PBC(CG)-MASTER_PBC(CG)-MASTER" xfId="201" xr:uid="{00000000-0005-0000-0000-0000F6000000}"/>
    <cellStyle name="_03_长期资产申报表_pbc_pbc-汇总LAST_股权等_原ABC-pbc表" xfId="202" xr:uid="{00000000-0005-0000-0000-0000F7000000}"/>
    <cellStyle name="_03_长期资产申报表_pbc_pbc-汇总LAST_股权等_原ABC-pbc表_PBC(CG)-MASTER" xfId="203" xr:uid="{00000000-0005-0000-0000-0000F8000000}"/>
    <cellStyle name="_03_长期资产申报表_pbc_pbc-汇总LAST_原ABC-pbc表" xfId="204" xr:uid="{00000000-0005-0000-0000-0000F9000000}"/>
    <cellStyle name="_03_长期资产申报表_pbc_pbc-汇总LAST_原ABC-pbc表_PBC(CG)-MASTER" xfId="205" xr:uid="{00000000-0005-0000-0000-0000FA000000}"/>
    <cellStyle name="_03_长期资产申报表_pbc_pbc-汇总LAST1" xfId="206" xr:uid="{00000000-0005-0000-0000-0000FB000000}"/>
    <cellStyle name="_03_长期资产申报表_pbc_pbc-汇总LAST1_ABC-pbc表20060610" xfId="207" xr:uid="{00000000-0005-0000-0000-0000FC000000}"/>
    <cellStyle name="_03_长期资产申报表_pbc_pbc-汇总LAST1_ABC-pbc表20060610_PBC(CG)-MASTER" xfId="208" xr:uid="{00000000-0005-0000-0000-0000FD000000}"/>
    <cellStyle name="_03_长期资产申报表_pbc_pbc-汇总LAST1_ABC-pbc表20060610_PBC(CG)-MASTER_PBC(CG)-MASTER" xfId="209" xr:uid="{00000000-0005-0000-0000-0000FE000000}"/>
    <cellStyle name="_03_长期资产申报表_pbc_pbc-汇总LAST1_ABC-pbc表20060610－赵静" xfId="210" xr:uid="{00000000-0005-0000-0000-0000FF000000}"/>
    <cellStyle name="_03_长期资产申报表_pbc_pbc-汇总LAST1_ABC-pbc表20060610－赵静_PBC(CG)-MASTER" xfId="211" xr:uid="{00000000-0005-0000-0000-000000010000}"/>
    <cellStyle name="_03_长期资产申报表_pbc_pbc-汇总LAST1_PBC(CG)-MASTER" xfId="212" xr:uid="{00000000-0005-0000-0000-000001010000}"/>
    <cellStyle name="_03_长期资产申报表_pbc_pbc-汇总LAST1_PBC(CG)-MASTER_PBC(CG)-MASTER" xfId="213" xr:uid="{00000000-0005-0000-0000-000002010000}"/>
    <cellStyle name="_03_长期资产申报表_pbc_pbc-汇总LAST1_股权等" xfId="214" xr:uid="{00000000-0005-0000-0000-000003010000}"/>
    <cellStyle name="_03_长期资产申报表_pbc_pbc-汇总LAST1_股权等_ABC-pbc表20060610" xfId="215" xr:uid="{00000000-0005-0000-0000-000004010000}"/>
    <cellStyle name="_03_长期资产申报表_pbc_pbc-汇总LAST1_股权等_ABC-pbc表20060610_PBC(CG)-MASTER" xfId="216" xr:uid="{00000000-0005-0000-0000-000005010000}"/>
    <cellStyle name="_03_长期资产申报表_pbc_pbc-汇总LAST1_股权等_ABC-pbc表20060610_PBC(CG)-MASTER_PBC(CG)-MASTER" xfId="217" xr:uid="{00000000-0005-0000-0000-000006010000}"/>
    <cellStyle name="_03_长期资产申报表_pbc_pbc-汇总LAST1_股权等_ABC-pbc表20060610－赵静" xfId="218" xr:uid="{00000000-0005-0000-0000-000007010000}"/>
    <cellStyle name="_03_长期资产申报表_pbc_pbc-汇总LAST1_股权等_ABC-pbc表20060610－赵静_PBC(CG)-MASTER" xfId="219" xr:uid="{00000000-0005-0000-0000-000008010000}"/>
    <cellStyle name="_03_长期资产申报表_pbc_pbc-汇总LAST1_股权等_PBC(CG)-MASTER" xfId="220" xr:uid="{00000000-0005-0000-0000-000009010000}"/>
    <cellStyle name="_03_长期资产申报表_pbc_pbc-汇总LAST1_股权等_PBC(CG)-MASTER_PBC(CG)-MASTER" xfId="221" xr:uid="{00000000-0005-0000-0000-00000A010000}"/>
    <cellStyle name="_03_长期资产申报表_pbc_pbc-汇总LAST1_股权等_原ABC-pbc表" xfId="222" xr:uid="{00000000-0005-0000-0000-00000B010000}"/>
    <cellStyle name="_03_长期资产申报表_pbc_pbc-汇总LAST1_股权等_原ABC-pbc表_PBC(CG)-MASTER" xfId="223" xr:uid="{00000000-0005-0000-0000-00000C010000}"/>
    <cellStyle name="_03_长期资产申报表_pbc_pbc-汇总LAST1_原ABC-pbc表" xfId="224" xr:uid="{00000000-0005-0000-0000-00000D010000}"/>
    <cellStyle name="_03_长期资产申报表_pbc_pbc-汇总LAST1_原ABC-pbc表_PBC(CG)-MASTER" xfId="225" xr:uid="{00000000-0005-0000-0000-00000E010000}"/>
    <cellStyle name="_03_长期资产申报表_pbc_pbc-汇总LAST2" xfId="226" xr:uid="{00000000-0005-0000-0000-00000F010000}"/>
    <cellStyle name="_03_长期资产申报表_pbc_pbc-汇总LAST2_ABC-pbc表20060610" xfId="227" xr:uid="{00000000-0005-0000-0000-000010010000}"/>
    <cellStyle name="_03_长期资产申报表_pbc_pbc-汇总LAST2_ABC-pbc表20060610_PBC(CG)-MASTER" xfId="228" xr:uid="{00000000-0005-0000-0000-000011010000}"/>
    <cellStyle name="_03_长期资产申报表_pbc_pbc-汇总LAST2_ABC-pbc表20060610_PBC(CG)-MASTER_PBC(CG)-MASTER" xfId="229" xr:uid="{00000000-0005-0000-0000-000012010000}"/>
    <cellStyle name="_03_长期资产申报表_pbc_pbc-汇总LAST2_ABC-pbc表20060610－赵静" xfId="230" xr:uid="{00000000-0005-0000-0000-000013010000}"/>
    <cellStyle name="_03_长期资产申报表_pbc_pbc-汇总LAST2_ABC-pbc表20060610－赵静_PBC(CG)-MASTER" xfId="231" xr:uid="{00000000-0005-0000-0000-000014010000}"/>
    <cellStyle name="_03_长期资产申报表_pbc_pbc-汇总LAST2_PBC(CG)-MASTER" xfId="232" xr:uid="{00000000-0005-0000-0000-000015010000}"/>
    <cellStyle name="_03_长期资产申报表_pbc_pbc-汇总LAST2_PBC(CG)-MASTER_PBC(CG)-MASTER" xfId="233" xr:uid="{00000000-0005-0000-0000-000016010000}"/>
    <cellStyle name="_03_长期资产申报表_pbc_pbc-汇总LAST2_股权等" xfId="234" xr:uid="{00000000-0005-0000-0000-000017010000}"/>
    <cellStyle name="_03_长期资产申报表_pbc_pbc-汇总LAST2_股权等_ABC-pbc表20060610" xfId="235" xr:uid="{00000000-0005-0000-0000-000018010000}"/>
    <cellStyle name="_03_长期资产申报表_pbc_pbc-汇总LAST2_股权等_ABC-pbc表20060610_PBC(CG)-MASTER" xfId="236" xr:uid="{00000000-0005-0000-0000-000019010000}"/>
    <cellStyle name="_03_长期资产申报表_pbc_pbc-汇总LAST2_股权等_ABC-pbc表20060610_PBC(CG)-MASTER_PBC(CG)-MASTER" xfId="237" xr:uid="{00000000-0005-0000-0000-00001A010000}"/>
    <cellStyle name="_03_长期资产申报表_pbc_pbc-汇总LAST2_股权等_ABC-pbc表20060610－赵静" xfId="238" xr:uid="{00000000-0005-0000-0000-00001B010000}"/>
    <cellStyle name="_03_长期资产申报表_pbc_pbc-汇总LAST2_股权等_ABC-pbc表20060610－赵静_PBC(CG)-MASTER" xfId="239" xr:uid="{00000000-0005-0000-0000-00001C010000}"/>
    <cellStyle name="_03_长期资产申报表_pbc_pbc-汇总LAST2_股权等_PBC(CG)-MASTER" xfId="240" xr:uid="{00000000-0005-0000-0000-00001D010000}"/>
    <cellStyle name="_03_长期资产申报表_pbc_pbc-汇总LAST2_股权等_PBC(CG)-MASTER_PBC(CG)-MASTER" xfId="241" xr:uid="{00000000-0005-0000-0000-00001E010000}"/>
    <cellStyle name="_03_长期资产申报表_pbc_pbc-汇总LAST2_股权等_原ABC-pbc表" xfId="242" xr:uid="{00000000-0005-0000-0000-00001F010000}"/>
    <cellStyle name="_03_长期资产申报表_pbc_pbc-汇总LAST2_股权等_原ABC-pbc表_PBC(CG)-MASTER" xfId="243" xr:uid="{00000000-0005-0000-0000-000020010000}"/>
    <cellStyle name="_03_长期资产申报表_pbc_pbc-汇总LAST2_原ABC-pbc表" xfId="244" xr:uid="{00000000-0005-0000-0000-000021010000}"/>
    <cellStyle name="_03_长期资产申报表_pbc_pbc-汇总LAST2_原ABC-pbc表_PBC(CG)-MASTER" xfId="245" xr:uid="{00000000-0005-0000-0000-000022010000}"/>
    <cellStyle name="_03_长期资产申报表_pbc_pbc-汇总LAST3" xfId="246" xr:uid="{00000000-0005-0000-0000-000023010000}"/>
    <cellStyle name="_03_长期资产申报表_pbc_pbc-汇总LAST3_ABC-pbc表20060610" xfId="247" xr:uid="{00000000-0005-0000-0000-000024010000}"/>
    <cellStyle name="_03_长期资产申报表_pbc_pbc-汇总LAST3_ABC-pbc表20060610_PBC(CG)-MASTER" xfId="248" xr:uid="{00000000-0005-0000-0000-000025010000}"/>
    <cellStyle name="_03_长期资产申报表_pbc_pbc-汇总LAST3_ABC-pbc表20060610_PBC(CG)-MASTER_PBC(CG)-MASTER" xfId="249" xr:uid="{00000000-0005-0000-0000-000026010000}"/>
    <cellStyle name="_03_长期资产申报表_pbc_pbc-汇总LAST3_ABC-pbc表20060610－赵静" xfId="250" xr:uid="{00000000-0005-0000-0000-000027010000}"/>
    <cellStyle name="_03_长期资产申报表_pbc_pbc-汇总LAST3_ABC-pbc表20060610－赵静_PBC(CG)-MASTER" xfId="251" xr:uid="{00000000-0005-0000-0000-000028010000}"/>
    <cellStyle name="_03_长期资产申报表_pbc_pbc-汇总LAST3_PBC(CG)-MASTER" xfId="252" xr:uid="{00000000-0005-0000-0000-000029010000}"/>
    <cellStyle name="_03_长期资产申报表_pbc_pbc-汇总LAST3_PBC(CG)-MASTER_PBC(CG)-MASTER" xfId="253" xr:uid="{00000000-0005-0000-0000-00002A010000}"/>
    <cellStyle name="_03_长期资产申报表_pbc_pbc-汇总LAST3_股权等" xfId="254" xr:uid="{00000000-0005-0000-0000-00002B010000}"/>
    <cellStyle name="_03_长期资产申报表_pbc_pbc-汇总LAST3_股权等_ABC-pbc表20060610" xfId="255" xr:uid="{00000000-0005-0000-0000-00002C010000}"/>
    <cellStyle name="_03_长期资产申报表_pbc_pbc-汇总LAST3_股权等_ABC-pbc表20060610_PBC(CG)-MASTER" xfId="256" xr:uid="{00000000-0005-0000-0000-00002D010000}"/>
    <cellStyle name="_03_长期资产申报表_pbc_pbc-汇总LAST3_股权等_ABC-pbc表20060610_PBC(CG)-MASTER_PBC(CG)-MASTER" xfId="257" xr:uid="{00000000-0005-0000-0000-00002E010000}"/>
    <cellStyle name="_03_长期资产申报表_pbc_pbc-汇总LAST3_股权等_ABC-pbc表20060610－赵静" xfId="258" xr:uid="{00000000-0005-0000-0000-00002F010000}"/>
    <cellStyle name="_03_长期资产申报表_pbc_pbc-汇总LAST3_股权等_ABC-pbc表20060610－赵静_PBC(CG)-MASTER" xfId="259" xr:uid="{00000000-0005-0000-0000-000030010000}"/>
    <cellStyle name="_03_长期资产申报表_pbc_pbc-汇总LAST3_股权等_PBC(CG)-MASTER" xfId="260" xr:uid="{00000000-0005-0000-0000-000031010000}"/>
    <cellStyle name="_03_长期资产申报表_pbc_pbc-汇总LAST3_股权等_PBC(CG)-MASTER_PBC(CG)-MASTER" xfId="261" xr:uid="{00000000-0005-0000-0000-000032010000}"/>
    <cellStyle name="_03_长期资产申报表_pbc_pbc-汇总LAST3_股权等_原ABC-pbc表" xfId="262" xr:uid="{00000000-0005-0000-0000-000033010000}"/>
    <cellStyle name="_03_长期资产申报表_pbc_pbc-汇总LAST3_股权等_原ABC-pbc表_PBC(CG)-MASTER" xfId="263" xr:uid="{00000000-0005-0000-0000-000034010000}"/>
    <cellStyle name="_03_长期资产申报表_pbc_pbc-汇总LAST3_原ABC-pbc表" xfId="264" xr:uid="{00000000-0005-0000-0000-000035010000}"/>
    <cellStyle name="_03_长期资产申报表_pbc_pbc-汇总LAST3_原ABC-pbc表_PBC(CG)-MASTER" xfId="265" xr:uid="{00000000-0005-0000-0000-000036010000}"/>
    <cellStyle name="_03_长期资产申报表_pbc_Worksheet in   pbc-汇总LAST" xfId="266" xr:uid="{00000000-0005-0000-0000-000037010000}"/>
    <cellStyle name="_03_长期资产申报表_pbc_Worksheet in   pbc-汇总LAST_ABC-pbc表20060610" xfId="267" xr:uid="{00000000-0005-0000-0000-000038010000}"/>
    <cellStyle name="_03_长期资产申报表_pbc_Worksheet in   pbc-汇总LAST_ABC-pbc表20060610_PBC(CG)-MASTER" xfId="268" xr:uid="{00000000-0005-0000-0000-000039010000}"/>
    <cellStyle name="_03_长期资产申报表_pbc_Worksheet in   pbc-汇总LAST_ABC-pbc表20060610_PBC(CG)-MASTER_PBC(CG)-MASTER" xfId="269" xr:uid="{00000000-0005-0000-0000-00003A010000}"/>
    <cellStyle name="_03_长期资产申报表_pbc_Worksheet in   pbc-汇总LAST_ABC-pbc表20060610－赵静" xfId="270" xr:uid="{00000000-0005-0000-0000-00003B010000}"/>
    <cellStyle name="_03_长期资产申报表_pbc_Worksheet in   pbc-汇总LAST_ABC-pbc表20060610－赵静_PBC(CG)-MASTER" xfId="271" xr:uid="{00000000-0005-0000-0000-00003C010000}"/>
    <cellStyle name="_03_长期资产申报表_pbc_Worksheet in   pbc-汇总LAST_PBC(CG)-MASTER" xfId="272" xr:uid="{00000000-0005-0000-0000-00003D010000}"/>
    <cellStyle name="_03_长期资产申报表_pbc_Worksheet in   pbc-汇总LAST_PBC(CG)-MASTER_PBC(CG)-MASTER" xfId="273" xr:uid="{00000000-0005-0000-0000-00003E010000}"/>
    <cellStyle name="_03_长期资产申报表_pbc_Worksheet in   pbc-汇总LAST_股权等" xfId="274" xr:uid="{00000000-0005-0000-0000-00003F010000}"/>
    <cellStyle name="_03_长期资产申报表_pbc_Worksheet in   pbc-汇总LAST_股权等_ABC-pbc表20060610" xfId="275" xr:uid="{00000000-0005-0000-0000-000040010000}"/>
    <cellStyle name="_03_长期资产申报表_pbc_Worksheet in   pbc-汇总LAST_股权等_ABC-pbc表20060610_PBC(CG)-MASTER" xfId="276" xr:uid="{00000000-0005-0000-0000-000041010000}"/>
    <cellStyle name="_03_长期资产申报表_pbc_Worksheet in   pbc-汇总LAST_股权等_ABC-pbc表20060610_PBC(CG)-MASTER_PBC(CG)-MASTER" xfId="277" xr:uid="{00000000-0005-0000-0000-000042010000}"/>
    <cellStyle name="_03_长期资产申报表_pbc_Worksheet in   pbc-汇总LAST_股权等_ABC-pbc表20060610－赵静" xfId="278" xr:uid="{00000000-0005-0000-0000-000043010000}"/>
    <cellStyle name="_03_长期资产申报表_pbc_Worksheet in   pbc-汇总LAST_股权等_ABC-pbc表20060610－赵静_PBC(CG)-MASTER" xfId="279" xr:uid="{00000000-0005-0000-0000-000044010000}"/>
    <cellStyle name="_03_长期资产申报表_pbc_Worksheet in   pbc-汇总LAST_股权等_PBC(CG)-MASTER" xfId="280" xr:uid="{00000000-0005-0000-0000-000045010000}"/>
    <cellStyle name="_03_长期资产申报表_pbc_Worksheet in   pbc-汇总LAST_股权等_PBC(CG)-MASTER_PBC(CG)-MASTER" xfId="281" xr:uid="{00000000-0005-0000-0000-000046010000}"/>
    <cellStyle name="_03_长期资产申报表_pbc_Worksheet in   pbc-汇总LAST_股权等_原ABC-pbc表" xfId="282" xr:uid="{00000000-0005-0000-0000-000047010000}"/>
    <cellStyle name="_03_长期资产申报表_pbc_Worksheet in   pbc-汇总LAST_股权等_原ABC-pbc表_PBC(CG)-MASTER" xfId="283" xr:uid="{00000000-0005-0000-0000-000048010000}"/>
    <cellStyle name="_03_长期资产申报表_pbc_Worksheet in   pbc-汇总LAST_原ABC-pbc表" xfId="284" xr:uid="{00000000-0005-0000-0000-000049010000}"/>
    <cellStyle name="_03_长期资产申报表_pbc_Worksheet in   pbc-汇总LAST_原ABC-pbc表_PBC(CG)-MASTER" xfId="285" xr:uid="{00000000-0005-0000-0000-00004A010000}"/>
    <cellStyle name="_03_长期资产申报表_pbc_替换第二版" xfId="286" xr:uid="{00000000-0005-0000-0000-00004B010000}"/>
    <cellStyle name="_03_长期资产申报表_pbc_替换第二版_ABC-pbc表20060610" xfId="287" xr:uid="{00000000-0005-0000-0000-00004C010000}"/>
    <cellStyle name="_03_长期资产申报表_pbc_替换第二版_ABC-pbc表20060610_PBC(CG)-MASTER" xfId="288" xr:uid="{00000000-0005-0000-0000-00004D010000}"/>
    <cellStyle name="_03_长期资产申报表_pbc_替换第二版_ABC-pbc表20060610_PBC(CG)-MASTER_PBC(CG)-MASTER" xfId="289" xr:uid="{00000000-0005-0000-0000-00004E010000}"/>
    <cellStyle name="_03_长期资产申报表_pbc_替换第二版_ABC-pbc表20060610－赵静" xfId="290" xr:uid="{00000000-0005-0000-0000-00004F010000}"/>
    <cellStyle name="_03_长期资产申报表_pbc_替换第二版_ABC-pbc表20060610－赵静_PBC(CG)-MASTER" xfId="291" xr:uid="{00000000-0005-0000-0000-000050010000}"/>
    <cellStyle name="_03_长期资产申报表_pbc_替换第二版_PBC(CG)-MASTER" xfId="292" xr:uid="{00000000-0005-0000-0000-000051010000}"/>
    <cellStyle name="_03_长期资产申报表_pbc_替换第二版_PBC(CG)-MASTER_PBC(CG)-MASTER" xfId="293" xr:uid="{00000000-0005-0000-0000-000052010000}"/>
    <cellStyle name="_03_长期资产申报表_pbc_替换第二版_股权等" xfId="294" xr:uid="{00000000-0005-0000-0000-000053010000}"/>
    <cellStyle name="_03_长期资产申报表_pbc_替换第二版_股权等_ABC-pbc表20060610" xfId="295" xr:uid="{00000000-0005-0000-0000-000054010000}"/>
    <cellStyle name="_03_长期资产申报表_pbc_替换第二版_股权等_ABC-pbc表20060610_PBC(CG)-MASTER" xfId="296" xr:uid="{00000000-0005-0000-0000-000055010000}"/>
    <cellStyle name="_03_长期资产申报表_pbc_替换第二版_股权等_ABC-pbc表20060610_PBC(CG)-MASTER_PBC(CG)-MASTER" xfId="297" xr:uid="{00000000-0005-0000-0000-000056010000}"/>
    <cellStyle name="_03_长期资产申报表_pbc_替换第二版_股权等_ABC-pbc表20060610－赵静" xfId="298" xr:uid="{00000000-0005-0000-0000-000057010000}"/>
    <cellStyle name="_03_长期资产申报表_pbc_替换第二版_股权等_ABC-pbc表20060610－赵静_PBC(CG)-MASTER" xfId="299" xr:uid="{00000000-0005-0000-0000-000058010000}"/>
    <cellStyle name="_03_长期资产申报表_pbc_替换第二版_股权等_PBC(CG)-MASTER" xfId="300" xr:uid="{00000000-0005-0000-0000-000059010000}"/>
    <cellStyle name="_03_长期资产申报表_pbc_替换第二版_股权等_PBC(CG)-MASTER_PBC(CG)-MASTER" xfId="301" xr:uid="{00000000-0005-0000-0000-00005A010000}"/>
    <cellStyle name="_03_长期资产申报表_pbc_替换第二版_股权等_原ABC-pbc表" xfId="302" xr:uid="{00000000-0005-0000-0000-00005B010000}"/>
    <cellStyle name="_03_长期资产申报表_pbc_替换第二版_股权等_原ABC-pbc表_PBC(CG)-MASTER" xfId="303" xr:uid="{00000000-0005-0000-0000-00005C010000}"/>
    <cellStyle name="_03_长期资产申报表_pbc_替换第二版_原ABC-pbc表" xfId="304" xr:uid="{00000000-0005-0000-0000-00005D010000}"/>
    <cellStyle name="_03_长期资产申报表_pbc_替换第二版_原ABC-pbc表_PBC(CG)-MASTER" xfId="305" xr:uid="{00000000-0005-0000-0000-00005E010000}"/>
    <cellStyle name="_03_长期资产申报表_pbc_原ABC-pbc表" xfId="306" xr:uid="{00000000-0005-0000-0000-00005F010000}"/>
    <cellStyle name="_03_长期资产申报表_pbc_原ABC-pbc表_PBC(CG)-MASTER" xfId="307" xr:uid="{00000000-0005-0000-0000-000060010000}"/>
    <cellStyle name="_03_长期资产申报表_pbc-汇总" xfId="308" xr:uid="{00000000-0005-0000-0000-000061010000}"/>
    <cellStyle name="_03_长期资产申报表_pbc-汇总_ABC-pbc表20060610" xfId="309" xr:uid="{00000000-0005-0000-0000-000062010000}"/>
    <cellStyle name="_03_长期资产申报表_pbc-汇总_ABC-pbc表20060610_PBC(CG)-MASTER" xfId="310" xr:uid="{00000000-0005-0000-0000-000063010000}"/>
    <cellStyle name="_03_长期资产申报表_pbc-汇总_ABC-pbc表20060610_PBC(CG)-MASTER_PBC(CG)-MASTER" xfId="311" xr:uid="{00000000-0005-0000-0000-000064010000}"/>
    <cellStyle name="_03_长期资产申报表_pbc-汇总_ABC-pbc表20060610－赵静" xfId="312" xr:uid="{00000000-0005-0000-0000-000065010000}"/>
    <cellStyle name="_03_长期资产申报表_pbc-汇总_ABC-pbc表20060610－赵静_PBC(CG)-MASTER" xfId="313" xr:uid="{00000000-0005-0000-0000-000066010000}"/>
    <cellStyle name="_03_长期资产申报表_pbc-汇总_Book2222222222222222222222222222222222222222222222222" xfId="314" xr:uid="{00000000-0005-0000-0000-000067010000}"/>
    <cellStyle name="_03_长期资产申报表_pbc-汇总_Book2222222222222222222222222222222222222222222222222_ABC-pbc表20060610" xfId="315" xr:uid="{00000000-0005-0000-0000-000068010000}"/>
    <cellStyle name="_03_长期资产申报表_pbc-汇总_Book2222222222222222222222222222222222222222222222222_ABC-pbc表20060610_PBC(CG)-MASTER" xfId="316" xr:uid="{00000000-0005-0000-0000-000069010000}"/>
    <cellStyle name="_03_长期资产申报表_pbc-汇总_Book2222222222222222222222222222222222222222222222222_ABC-pbc表20060610_PBC(CG)-MASTER_PBC(CG)-MASTER" xfId="317" xr:uid="{00000000-0005-0000-0000-00006A010000}"/>
    <cellStyle name="_03_长期资产申报表_pbc-汇总_Book2222222222222222222222222222222222222222222222222_ABC-pbc表20060610－赵静" xfId="318" xr:uid="{00000000-0005-0000-0000-00006B010000}"/>
    <cellStyle name="_03_长期资产申报表_pbc-汇总_Book2222222222222222222222222222222222222222222222222_ABC-pbc表20060610－赵静_PBC(CG)-MASTER" xfId="319" xr:uid="{00000000-0005-0000-0000-00006C010000}"/>
    <cellStyle name="_03_长期资产申报表_pbc-汇总_Book2222222222222222222222222222222222222222222222222_PBC(CG)-MASTER" xfId="320" xr:uid="{00000000-0005-0000-0000-00006D010000}"/>
    <cellStyle name="_03_长期资产申报表_pbc-汇总_Book2222222222222222222222222222222222222222222222222_PBC(CG)-MASTER_PBC(CG)-MASTER" xfId="321" xr:uid="{00000000-0005-0000-0000-00006E010000}"/>
    <cellStyle name="_03_长期资产申报表_pbc-汇总_Book2222222222222222222222222222222222222222222222222_原ABC-pbc表" xfId="322" xr:uid="{00000000-0005-0000-0000-00006F010000}"/>
    <cellStyle name="_03_长期资产申报表_pbc-汇总_Book2222222222222222222222222222222222222222222222222_原ABC-pbc表_PBC(CG)-MASTER" xfId="323" xr:uid="{00000000-0005-0000-0000-000070010000}"/>
    <cellStyle name="_03_长期资产申报表_pbc-汇总_PBC(CG)-MASTER" xfId="324" xr:uid="{00000000-0005-0000-0000-000071010000}"/>
    <cellStyle name="_03_长期资产申报表_pbc-汇总_PBC(CG)-MASTER_PBC(CG)-MASTER" xfId="325" xr:uid="{00000000-0005-0000-0000-000072010000}"/>
    <cellStyle name="_03_长期资产申报表_pbc-汇总_股权等" xfId="326" xr:uid="{00000000-0005-0000-0000-000073010000}"/>
    <cellStyle name="_03_长期资产申报表_pbc-汇总_股权等_ABC-pbc表20060610" xfId="327" xr:uid="{00000000-0005-0000-0000-000074010000}"/>
    <cellStyle name="_03_长期资产申报表_pbc-汇总_股权等_ABC-pbc表20060610_PBC(CG)-MASTER" xfId="328" xr:uid="{00000000-0005-0000-0000-000075010000}"/>
    <cellStyle name="_03_长期资产申报表_pbc-汇总_股权等_ABC-pbc表20060610_PBC(CG)-MASTER_PBC(CG)-MASTER" xfId="329" xr:uid="{00000000-0005-0000-0000-000076010000}"/>
    <cellStyle name="_03_长期资产申报表_pbc-汇总_股权等_ABC-pbc表20060610－赵静" xfId="330" xr:uid="{00000000-0005-0000-0000-000077010000}"/>
    <cellStyle name="_03_长期资产申报表_pbc-汇总_股权等_ABC-pbc表20060610－赵静_PBC(CG)-MASTER" xfId="331" xr:uid="{00000000-0005-0000-0000-000078010000}"/>
    <cellStyle name="_03_长期资产申报表_pbc-汇总_股权等_PBC(CG)-MASTER" xfId="332" xr:uid="{00000000-0005-0000-0000-000079010000}"/>
    <cellStyle name="_03_长期资产申报表_pbc-汇总_股权等_PBC(CG)-MASTER_PBC(CG)-MASTER" xfId="333" xr:uid="{00000000-0005-0000-0000-00007A010000}"/>
    <cellStyle name="_03_长期资产申报表_pbc-汇总_股权等_原ABC-pbc表" xfId="334" xr:uid="{00000000-0005-0000-0000-00007B010000}"/>
    <cellStyle name="_03_长期资产申报表_pbc-汇总_股权等_原ABC-pbc表_PBC(CG)-MASTER" xfId="335" xr:uid="{00000000-0005-0000-0000-00007C010000}"/>
    <cellStyle name="_03_长期资产申报表_pbc-汇总_原ABC-pbc表" xfId="336" xr:uid="{00000000-0005-0000-0000-00007D010000}"/>
    <cellStyle name="_03_长期资产申报表_pbc-汇总_原ABC-pbc表_PBC(CG)-MASTER" xfId="337" xr:uid="{00000000-0005-0000-0000-00007E010000}"/>
    <cellStyle name="_03_长期资产申报表_股权等" xfId="338" xr:uid="{00000000-0005-0000-0000-00007F010000}"/>
    <cellStyle name="_03_长期资产申报表_股权等_ABC-pbc表20060610" xfId="339" xr:uid="{00000000-0005-0000-0000-000080010000}"/>
    <cellStyle name="_03_长期资产申报表_股权等_ABC-pbc表20060610_PBC(CG)-MASTER" xfId="340" xr:uid="{00000000-0005-0000-0000-000081010000}"/>
    <cellStyle name="_03_长期资产申报表_股权等_ABC-pbc表20060610_PBC(CG)-MASTER_PBC(CG)-MASTER" xfId="341" xr:uid="{00000000-0005-0000-0000-000082010000}"/>
    <cellStyle name="_03_长期资产申报表_股权等_ABC-pbc表20060610－赵静" xfId="342" xr:uid="{00000000-0005-0000-0000-000083010000}"/>
    <cellStyle name="_03_长期资产申报表_股权等_ABC-pbc表20060610－赵静_PBC(CG)-MASTER" xfId="343" xr:uid="{00000000-0005-0000-0000-000084010000}"/>
    <cellStyle name="_03_长期资产申报表_股权等_PBC(CG)-MASTER" xfId="344" xr:uid="{00000000-0005-0000-0000-000085010000}"/>
    <cellStyle name="_03_长期资产申报表_股权等_PBC(CG)-MASTER_PBC(CG)-MASTER" xfId="345" xr:uid="{00000000-0005-0000-0000-000086010000}"/>
    <cellStyle name="_03_长期资产申报表_股权等_原ABC-pbc表" xfId="346" xr:uid="{00000000-0005-0000-0000-000087010000}"/>
    <cellStyle name="_03_长期资产申报表_股权等_原ABC-pbc表_PBC(CG)-MASTER" xfId="347" xr:uid="{00000000-0005-0000-0000-000088010000}"/>
    <cellStyle name="_03_长期资产申报表_原ABC-pbc表" xfId="348" xr:uid="{00000000-0005-0000-0000-000089010000}"/>
    <cellStyle name="_03_长期资产申报表_原ABC-pbc表_PBC(CG)-MASTER" xfId="349" xr:uid="{00000000-0005-0000-0000-00008A010000}"/>
    <cellStyle name="_04年公司预算汇总表0323-final" xfId="350" xr:uid="{00000000-0005-0000-0000-00008B010000}"/>
    <cellStyle name="_04年公司预算汇总表040324" xfId="351" xr:uid="{00000000-0005-0000-0000-00008C010000}"/>
    <cellStyle name="_060402进出口现金流预测" xfId="352" xr:uid="{00000000-0005-0000-0000-00008D010000}"/>
    <cellStyle name="_0608三九内部抵消" xfId="353" xr:uid="{00000000-0005-0000-0000-00008E010000}"/>
    <cellStyle name="_1" xfId="354" xr:uid="{00000000-0005-0000-0000-00008F010000}"/>
    <cellStyle name="_1024资江收益法明细表" xfId="355" xr:uid="{00000000-0005-0000-0000-000090010000}"/>
    <cellStyle name="_131甘肃万通电信物业集团有限公司070427核对后(减值）" xfId="356" xr:uid="{00000000-0005-0000-0000-000091010000}"/>
    <cellStyle name="_131甘肃中信通信建设监理有限责任公司070427核对后" xfId="357" xr:uid="{00000000-0005-0000-0000-000092010000}"/>
    <cellStyle name="_1Red" xfId="358" xr:uid="{00000000-0005-0000-0000-000093010000}"/>
    <cellStyle name="_2005合并现金流量表TB" xfId="359" xr:uid="{00000000-0005-0000-0000-000094010000}"/>
    <cellStyle name="_2005三九合并TB" xfId="360" xr:uid="{00000000-0005-0000-0000-000095010000}"/>
    <cellStyle name="_2005三九内部抵消" xfId="361" xr:uid="{00000000-0005-0000-0000-000096010000}"/>
    <cellStyle name="_2006财务费用" xfId="362" xr:uid="{00000000-0005-0000-0000-000097010000}"/>
    <cellStyle name="_2006年资产台帐-报审计" xfId="363" xr:uid="{00000000-0005-0000-0000-000098010000}"/>
    <cellStyle name="_ANC_Model_1105" xfId="364" xr:uid="{00000000-0005-0000-0000-000099010000}"/>
    <cellStyle name="_ANC_Model_Sample" xfId="365" xr:uid="{00000000-0005-0000-0000-00009A010000}"/>
    <cellStyle name="_Book1" xfId="366" xr:uid="{00000000-0005-0000-0000-00009B010000}"/>
    <cellStyle name="_Book1正龙" xfId="367" xr:uid="{00000000-0005-0000-0000-00009C010000}"/>
    <cellStyle name="_CBRE明细表" xfId="368" xr:uid="{00000000-0005-0000-0000-00009D010000}"/>
    <cellStyle name="_CCB Consol Item12 NAV and Profit Recon 040202( to be updated) EL" xfId="369" xr:uid="{00000000-0005-0000-0000-00009E010000}"/>
    <cellStyle name="_CCB Consol Item12 NAV and Profit Recon 040202( to be updated) EL_CCB.Dec03AuditPack.GL.V2" xfId="370" xr:uid="{00000000-0005-0000-0000-00009F010000}"/>
    <cellStyle name="_CCB(1).JL.Item12.ProfitNAVRecon.031127.ty" xfId="371" xr:uid="{00000000-0005-0000-0000-0000A0010000}"/>
    <cellStyle name="_CCB(1).JL.Item12.ProfitNAVRecon.031127.ty_CCB.Dec03AuditPack.GL.V2" xfId="372" xr:uid="{00000000-0005-0000-0000-0000A1010000}"/>
    <cellStyle name="_CCB.Dec03AuditPack.GL.V2" xfId="373" xr:uid="{00000000-0005-0000-0000-0000A2010000}"/>
    <cellStyle name="_CCB.GLAudit Package.040114" xfId="374" xr:uid="{00000000-0005-0000-0000-0000A3010000}"/>
    <cellStyle name="_CCB.GLAudit Package.040114_CCB.Dec03AuditPack.GL.V2" xfId="375" xr:uid="{00000000-0005-0000-0000-0000A4010000}"/>
    <cellStyle name="_CCB.HEN.Item12.ProfitNAVRecon.031209.LY" xfId="376" xr:uid="{00000000-0005-0000-0000-0000A5010000}"/>
    <cellStyle name="_CCB.HEN.Item12.ProfitNAVRecon.031209.LY_1" xfId="377" xr:uid="{00000000-0005-0000-0000-0000A6010000}"/>
    <cellStyle name="_CCB.HEN.Item12.ProfitNAVRecon.031209.LY_1_CCB.CQ.Item12.1D.ProfitNAVRec.031213-revised.dhnc" xfId="378" xr:uid="{00000000-0005-0000-0000-0000A7010000}"/>
    <cellStyle name="_CCB.HEN.Item12.ProfitNAVRecon.031209.LY_1_CCB.CQ.Item12.1D.ProfitNAVRec.031213-revised.dhnc_CCB.Dec03AuditPack.GL.V2" xfId="379" xr:uid="{00000000-0005-0000-0000-0000A8010000}"/>
    <cellStyle name="_CCB.HEN.Item12.ProfitNAVRecon.031209.LY_1_CCB.Dec03AuditPack.GL.V2" xfId="380" xr:uid="{00000000-0005-0000-0000-0000A9010000}"/>
    <cellStyle name="_CCB.HEN.Item12.ProfitNAVRecon.031209.LY_1_CCB.HO.NAV Recon.031208.EL" xfId="381" xr:uid="{00000000-0005-0000-0000-0000AA010000}"/>
    <cellStyle name="_CCB.HEN.Item12.ProfitNAVRecon.031209.LY_1_CCB.HO.NAV Recon.031208.EL_CCB.Dec03AuditPack.GL.V2" xfId="382" xr:uid="{00000000-0005-0000-0000-0000AB010000}"/>
    <cellStyle name="_CCB.HEN.Item12.ProfitNAVRecon.031209.LY_1_CCB.HO.NAV Recon.031222.AL" xfId="383" xr:uid="{00000000-0005-0000-0000-0000AC010000}"/>
    <cellStyle name="_CCB.HEN.Item12.ProfitNAVRecon.031209.LY_1_CCB.HO.NAV Recon.031222.AL_CCB.Dec03AuditPack.GL.V2" xfId="384" xr:uid="{00000000-0005-0000-0000-0000AD010000}"/>
    <cellStyle name="_CCB.HEN.Item12.ProfitNAVRecon.031209.LY_1_CCB.HO.NAV Recon.031226.AL" xfId="385" xr:uid="{00000000-0005-0000-0000-0000AE010000}"/>
    <cellStyle name="_CCB.HEN.Item12.ProfitNAVRecon.031209.LY_1_CCB.HO.NAV Recon.031226.AL_CCB.Dec03AuditPack.GL.V2" xfId="386" xr:uid="{00000000-0005-0000-0000-0000AF010000}"/>
    <cellStyle name="_CCB.HEN.Item12.ProfitNAVRecon.031209.LY_1_CCB.SX.Item12.F.ProfitNAVRecon.031212.MS" xfId="387" xr:uid="{00000000-0005-0000-0000-0000B0010000}"/>
    <cellStyle name="_CCB.HEN.Item12.ProfitNAVRecon.031209.LY_1_CCB.SX.Item12.F.ProfitNAVRecon.031212.MS_CCB.Dec03AuditPack.GL.V2" xfId="388" xr:uid="{00000000-0005-0000-0000-0000B1010000}"/>
    <cellStyle name="_CCB.HEN.Item12.ProfitNAVRecon.031209.LY_CCB.CQ.Item12.1D.ProfitNAVRec.031213-revised.dhnc" xfId="389" xr:uid="{00000000-0005-0000-0000-0000B2010000}"/>
    <cellStyle name="_CCB.HEN.Item12.ProfitNAVRecon.031209.LY_CCB.CQ.Item12.1D.ProfitNAVRec.031213-revised.dhnc_CCB.Dec03AuditPack.GL.V2" xfId="390" xr:uid="{00000000-0005-0000-0000-0000B3010000}"/>
    <cellStyle name="_CCB.HEN.Item12.ProfitNAVRecon.031209.LY_CCB.Dec03AuditPack.GL.V2" xfId="391" xr:uid="{00000000-0005-0000-0000-0000B4010000}"/>
    <cellStyle name="_CCB.HEN.Item12.ProfitNAVRecon.031209.LY_CCB.HO.NAV Recon.031208.EL" xfId="392" xr:uid="{00000000-0005-0000-0000-0000B5010000}"/>
    <cellStyle name="_CCB.HEN.Item12.ProfitNAVRecon.031209.LY_CCB.HO.NAV Recon.031208.EL_CCB.Dec03AuditPack.GL.V2" xfId="393" xr:uid="{00000000-0005-0000-0000-0000B6010000}"/>
    <cellStyle name="_CCB.HEN.Item12.ProfitNAVRecon.031209.LY_CCB.HO.NAV Recon.031222.AL" xfId="394" xr:uid="{00000000-0005-0000-0000-0000B7010000}"/>
    <cellStyle name="_CCB.HEN.Item12.ProfitNAVRecon.031209.LY_CCB.HO.NAV Recon.031222.AL_CCB.Dec03AuditPack.GL.V2" xfId="395" xr:uid="{00000000-0005-0000-0000-0000B8010000}"/>
    <cellStyle name="_CCB.HEN.Item12.ProfitNAVRecon.031209.LY_CCB.HO.NAV Recon.031226.AL" xfId="396" xr:uid="{00000000-0005-0000-0000-0000B9010000}"/>
    <cellStyle name="_CCB.HEN.Item12.ProfitNAVRecon.031209.LY_CCB.HO.NAV Recon.031226.AL_CCB.Dec03AuditPack.GL.V2" xfId="397" xr:uid="{00000000-0005-0000-0000-0000BA010000}"/>
    <cellStyle name="_CCB.HEN.Item12.ProfitNAVRecon.031209.LY_CCB.HOBranch.Item12.1D.ProfitNAVRecon.031202" xfId="398" xr:uid="{00000000-0005-0000-0000-0000BB010000}"/>
    <cellStyle name="_CCB.HEN.Item12.ProfitNAVRecon.031209.LY_CCB.HOBranch.Item12.1D.ProfitNAVRecon.031202_CCB.Dec03AuditPack.GL.V2" xfId="399" xr:uid="{00000000-0005-0000-0000-0000BC010000}"/>
    <cellStyle name="_CCB.HEN.Item12.ProfitNAVRecon.031209.LY_CCB.JX.Item12.X.ProfitNAVRecon.031209.JW" xfId="400" xr:uid="{00000000-0005-0000-0000-0000BD010000}"/>
    <cellStyle name="_CCB.HEN.Item12.ProfitNAVRecon.031209.LY_CCB.JX.Item12.X.ProfitNAVRecon.031209.JW_CCB.CQ.Item12.1D.ProfitNAVRec.031213-revised.dhnc" xfId="401" xr:uid="{00000000-0005-0000-0000-0000BE010000}"/>
    <cellStyle name="_CCB.HEN.Item12.ProfitNAVRecon.031209.LY_CCB.JX.Item12.X.ProfitNAVRecon.031209.JW_CCB.CQ.Item12.1D.ProfitNAVRec.031213-revised.dhnc_CCB.Dec03AuditPack.GL.V2" xfId="402" xr:uid="{00000000-0005-0000-0000-0000BF010000}"/>
    <cellStyle name="_CCB.HEN.Item12.ProfitNAVRecon.031209.LY_CCB.JX.Item12.X.ProfitNAVRecon.031209.JW_CCB.Dec03AuditPack.GL.V2" xfId="403" xr:uid="{00000000-0005-0000-0000-0000C0010000}"/>
    <cellStyle name="_CCB.HEN.Item12.ProfitNAVRecon.031209.LY_CCB.JX.Item12.X.ProfitNAVRecon.031209.JW_CCB.HO.NAV Recon.031208.EL" xfId="404" xr:uid="{00000000-0005-0000-0000-0000C1010000}"/>
    <cellStyle name="_CCB.HEN.Item12.ProfitNAVRecon.031209.LY_CCB.JX.Item12.X.ProfitNAVRecon.031209.JW_CCB.HO.NAV Recon.031208.EL_CCB.Dec03AuditPack.GL.V2" xfId="405" xr:uid="{00000000-0005-0000-0000-0000C2010000}"/>
    <cellStyle name="_CCB.HEN.Item12.ProfitNAVRecon.031209.LY_CCB.JX.Item12.X.ProfitNAVRecon.031209.JW_CCB.HO.NAV Recon.031222.AL" xfId="406" xr:uid="{00000000-0005-0000-0000-0000C3010000}"/>
    <cellStyle name="_CCB.HEN.Item12.ProfitNAVRecon.031209.LY_CCB.JX.Item12.X.ProfitNAVRecon.031209.JW_CCB.HO.NAV Recon.031222.AL_CCB.Dec03AuditPack.GL.V2" xfId="407" xr:uid="{00000000-0005-0000-0000-0000C4010000}"/>
    <cellStyle name="_CCB.HEN.Item12.ProfitNAVRecon.031209.LY_CCB.JX.Item12.X.ProfitNAVRecon.031209.JW_CCB.HO.NAV Recon.031226.AL" xfId="408" xr:uid="{00000000-0005-0000-0000-0000C5010000}"/>
    <cellStyle name="_CCB.HEN.Item12.ProfitNAVRecon.031209.LY_CCB.JX.Item12.X.ProfitNAVRecon.031209.JW_CCB.HO.NAV Recon.031226.AL_CCB.Dec03AuditPack.GL.V2" xfId="409" xr:uid="{00000000-0005-0000-0000-0000C6010000}"/>
    <cellStyle name="_CCB.HEN.Item12.ProfitNAVRecon.031209.LY_CCB.JX.Item12.X.ProfitNAVRecon.031209.JW_CCB.SX.Item12.F.ProfitNAVRecon.031212.MS" xfId="410" xr:uid="{00000000-0005-0000-0000-0000C7010000}"/>
    <cellStyle name="_CCB.HEN.Item12.ProfitNAVRecon.031209.LY_CCB.JX.Item12.X.ProfitNAVRecon.031209.JW_CCB.SX.Item12.F.ProfitNAVRecon.031212.MS_CCB.Dec03AuditPack.GL.V2" xfId="411" xr:uid="{00000000-0005-0000-0000-0000C8010000}"/>
    <cellStyle name="_CCB.HEN.Item12.ProfitNAVRecon.031209.LY_CCB.LN.Item12.Profit  NAV reconciliation.031121" xfId="412" xr:uid="{00000000-0005-0000-0000-0000C9010000}"/>
    <cellStyle name="_CCB.HEN.Item12.ProfitNAVRecon.031209.LY_CCB.LN.Item12.Profit  NAV reconciliation.031121_CCB.Dec03AuditPack.GL.V2" xfId="413" xr:uid="{00000000-0005-0000-0000-0000CA010000}"/>
    <cellStyle name="_CCB.HEN.Item12.ProfitNAVRecon.031209.LY_CCB.NB.Appendix 12 ProfitNAVRecon (GL).031204" xfId="414" xr:uid="{00000000-0005-0000-0000-0000CB010000}"/>
    <cellStyle name="_CCB.HEN.Item12.ProfitNAVRecon.031209.LY_CCB.NB.Appendix 12 ProfitNAVRecon (GL).031204_CCB.Dec03AuditPack.GL.V2" xfId="415" xr:uid="{00000000-0005-0000-0000-0000CC010000}"/>
    <cellStyle name="_CCB.HEN.Item12.ProfitNAVRecon.031209.LY_CCB.SC.Item12.ProfitNAVRecon.031210.EP" xfId="416" xr:uid="{00000000-0005-0000-0000-0000CD010000}"/>
    <cellStyle name="_CCB.HEN.Item12.ProfitNAVRecon.031209.LY_CCB.SC.Item12.ProfitNAVRecon.031210.EP_CCB.Dec03AuditPack.GL.V2" xfId="417" xr:uid="{00000000-0005-0000-0000-0000CE010000}"/>
    <cellStyle name="_CCB.HEN.Item12.ProfitNAVRecon.031209.LY_CCB.SX.Item12.F.ProfitNAVRecon.031212.MS" xfId="418" xr:uid="{00000000-0005-0000-0000-0000CF010000}"/>
    <cellStyle name="_CCB.HEN.Item12.ProfitNAVRecon.031209.LY_CCB.SX.Item12.F.ProfitNAVRecon.031212.MS_CCB.Dec03AuditPack.GL.V2" xfId="419" xr:uid="{00000000-0005-0000-0000-0000D0010000}"/>
    <cellStyle name="_CCB.HEN.Item12.ProfitNAVRecon.031209.LY_CCB.TG.Item12.F.ProfitNAVRecon.my.031212" xfId="420" xr:uid="{00000000-0005-0000-0000-0000D1010000}"/>
    <cellStyle name="_CCB.HEN.Item12.ProfitNAVRecon.031209.LY_CCB.TG.Item12.F.ProfitNAVRecon.my.031212_CCB.Dec03AuditPack.GL.V2" xfId="421" xr:uid="{00000000-0005-0000-0000-0000D2010000}"/>
    <cellStyle name="_CCB.HEN.Item12.ProfitNAVRecon.031209.LY_CCB.XZ.item12.3D.ProfitNAVRec.031124.dhnc" xfId="422" xr:uid="{00000000-0005-0000-0000-0000D3010000}"/>
    <cellStyle name="_CCB.HEN.Item12.ProfitNAVRecon.031209.LY_CCB.XZ.item12.3D.ProfitNAVRec.031124.dhnc_CCB.Dec03AuditPack.GL.V2" xfId="423" xr:uid="{00000000-0005-0000-0000-0000D4010000}"/>
    <cellStyle name="_CCB.HO.2001 combined Jnl summary.GL.031221" xfId="424" xr:uid="{00000000-0005-0000-0000-0000D5010000}"/>
    <cellStyle name="_CCB.HO.2001 combined Jnl summary.GL.031221_CCB.Dec03AuditPack.GL.V2" xfId="425" xr:uid="{00000000-0005-0000-0000-0000D6010000}"/>
    <cellStyle name="_CCB.HO.2001 Jnl summary by jnl.GL PRC 1-12,33" xfId="426" xr:uid="{00000000-0005-0000-0000-0000D7010000}"/>
    <cellStyle name="_CCB.HO.2001 Jnl summary by jnl.GL PRC 1-12,33_CCB.Dec03AuditPack.GL.V2" xfId="427" xr:uid="{00000000-0005-0000-0000-0000D8010000}"/>
    <cellStyle name="_CCB.HO.2002 Jnl summary by jnl.GL PRC 41-80.grouped.031221" xfId="428" xr:uid="{00000000-0005-0000-0000-0000D9010000}"/>
    <cellStyle name="_CCB.HO.2002 Jnl summary by jnl.GL PRC 41-80.grouped.031221_CCB.Dec03AuditPack.GL.V2" xfId="429" xr:uid="{00000000-0005-0000-0000-0000DA010000}"/>
    <cellStyle name="_CCB.HO.2002 Jnl summary by jnl.GL PRC 41-80.grouped.031221_CCB.HO.2001 Jnl summary by jnl.GL PRC 1-12,33" xfId="430" xr:uid="{00000000-0005-0000-0000-0000DB010000}"/>
    <cellStyle name="_CCB.HO.2002 Jnl summary by jnl.GL PRC 41-80.grouped.031221_CCB.HO.2001 Jnl summary by jnl.GL PRC 1-12,33_CCB.Dec03AuditPack.GL.V2" xfId="431" xr:uid="{00000000-0005-0000-0000-0000DC010000}"/>
    <cellStyle name="_CCB.HO.2002 Jnl summary by jnl.GL PRC 41-80.grouped.031221_CCB.HO.2003 Jnl summary by jnl.GL PRC 13-20.031221" xfId="432" xr:uid="{00000000-0005-0000-0000-0000DD010000}"/>
    <cellStyle name="_CCB.HO.2002 Jnl summary by jnl.GL PRC 41-80.grouped.031221_CCB.HO.2003 Jnl summary by jnl.GL PRC 13-20.031221_CCB.Dec03AuditPack.GL.V2" xfId="433" xr:uid="{00000000-0005-0000-0000-0000DE010000}"/>
    <cellStyle name="_CCB.HO.2003 Jnl summary by jnl.GL PRC 11&amp;12&amp;68.031221" xfId="434" xr:uid="{00000000-0005-0000-0000-0000DF010000}"/>
    <cellStyle name="_CCB.HO.2003 Jnl summary by jnl.GL PRC 1-12,33.031221" xfId="435" xr:uid="{00000000-0005-0000-0000-0000E0010000}"/>
    <cellStyle name="_CCB.HO.2003 Jnl summary by jnl.GL PRC 1-12,33.031221_CCB.Dec03AuditPack.GL.V2" xfId="436" xr:uid="{00000000-0005-0000-0000-0000E1010000}"/>
    <cellStyle name="_CCB.HO.2003 Jnl summary by jnl.GL PRC 13-20.031221" xfId="437" xr:uid="{00000000-0005-0000-0000-0000E2010000}"/>
    <cellStyle name="_CCB.HO.2003 Jnl summary by jnl.GL PRC 13-20.031221_CCB.Dec03AuditPack.GL.V2" xfId="438" xr:uid="{00000000-0005-0000-0000-0000E3010000}"/>
    <cellStyle name="_CCB.HO.2003 Jnl summary by jnl.GL PRC 15,21-32.031221" xfId="439" xr:uid="{00000000-0005-0000-0000-0000E4010000}"/>
    <cellStyle name="_CCB.HO.2003 Jnl summary by jnl.GL PRC 15,21-32.031221_CCB.Dec03AuditPack.GL.V2" xfId="440" xr:uid="{00000000-0005-0000-0000-0000E5010000}"/>
    <cellStyle name="_CCB.HO.2003 Jnl summary by jnl.GL PRC 31&amp;62.031221" xfId="441" xr:uid="{00000000-0005-0000-0000-0000E6010000}"/>
    <cellStyle name="_CCB.HO.2003 Jnl summary by jnl.GL PRC 34-40.031221" xfId="442" xr:uid="{00000000-0005-0000-0000-0000E7010000}"/>
    <cellStyle name="_CCB.HO.2003 Jnl summary by jnl.GL PRC 34-40.031221_CCB.Dec03AuditPack.GL.V2" xfId="443" xr:uid="{00000000-0005-0000-0000-0000E8010000}"/>
    <cellStyle name="_CCB.HO.2003 Jnl summary by jnl.GL PRC 60-80.031221" xfId="444" xr:uid="{00000000-0005-0000-0000-0000E9010000}"/>
    <cellStyle name="_CCB.HO.2003 Jnl summary by jnl.GL PRC 81-120.031221" xfId="445" xr:uid="{00000000-0005-0000-0000-0000EA010000}"/>
    <cellStyle name="_CCB.HO.2003 Jnl summary by jnl.GL PRC 81-120.031221_CCB.Dec03AuditPack.GL.V2" xfId="446" xr:uid="{00000000-0005-0000-0000-0000EB010000}"/>
    <cellStyle name="_CCB.HO.2003 Jnl summary by jnl.Gl.specific for HO branch" xfId="447" xr:uid="{00000000-0005-0000-0000-0000EC010000}"/>
    <cellStyle name="_CCB.HO.2003 Jnl summary by jnl.Gl.specific for HO branch_CCB.Dec03AuditPack.GL.V2" xfId="448" xr:uid="{00000000-0005-0000-0000-0000ED010000}"/>
    <cellStyle name="_CCB.HO.2003 Jnl summary by jnl.Gl.specific for HO branch_CCB.HO.2003 Jnl summary by jnl.GL PRC 60-80.031221" xfId="449" xr:uid="{00000000-0005-0000-0000-0000EE010000}"/>
    <cellStyle name="_CCB.HO.2003 Jnl summary by jnl.Gl.specific for HO branch_CCB.HO.2003 Jnl summary by jnl.GL PRC 60-80.031221_CCB.Dec03AuditPack.GL.V2" xfId="450" xr:uid="{00000000-0005-0000-0000-0000EF010000}"/>
    <cellStyle name="_CCB.HO.2003 Jnl summary by jnl.Gl.specific for HO branch_CCB.HO.2003 Jnl summary by jnl.GL PRC 60-80.031221rev" xfId="451" xr:uid="{00000000-0005-0000-0000-0000F0010000}"/>
    <cellStyle name="_CCB.HO.2003 Jnl summary by jnl.Gl.specific for HO branch_CCB.HO.2003 Jnl summary by jnl.GL PRC 60-80.031221rev_CCB.Dec03AuditPack.GL.V2" xfId="452" xr:uid="{00000000-0005-0000-0000-0000F1010000}"/>
    <cellStyle name="_CCB.HO.NAV Recon.031108.AL" xfId="453" xr:uid="{00000000-0005-0000-0000-0000F2010000}"/>
    <cellStyle name="_CCB.HO.NAV Recon.031108.AL_CCB.Dec03AuditPack.GL.V2" xfId="454" xr:uid="{00000000-0005-0000-0000-0000F3010000}"/>
    <cellStyle name="_CCB.HO.NAV Recon.031208.AL" xfId="455" xr:uid="{00000000-0005-0000-0000-0000F4010000}"/>
    <cellStyle name="_CCB.HO.NAV Recon.031208.AL_CCB.Dec03AuditPack.GL.V2" xfId="456" xr:uid="{00000000-0005-0000-0000-0000F5010000}"/>
    <cellStyle name="_CCB.HO.NAV Recon.031208.EL" xfId="457" xr:uid="{00000000-0005-0000-0000-0000F6010000}"/>
    <cellStyle name="_CCB.HO.NAV Recon.031208.EL_CCB.Dec03AuditPack.GL.V2" xfId="458" xr:uid="{00000000-0005-0000-0000-0000F7010000}"/>
    <cellStyle name="_CCB.HO.NAV Recon.HL.031113.AL" xfId="459" xr:uid="{00000000-0005-0000-0000-0000F8010000}"/>
    <cellStyle name="_CCB.HO.NAV Recon.HL.031113.AL_CCB.Dec03AuditPack.GL.V2" xfId="460" xr:uid="{00000000-0005-0000-0000-0000F9010000}"/>
    <cellStyle name="_CCB.HO.New TB template.CCB PRC IAS Sorting.040223 trial run" xfId="461" xr:uid="{00000000-0005-0000-0000-0000FA010000}"/>
    <cellStyle name="_CCB.HO.New TB template.CCB PRC IAS Sorting.040223 trial run_CCB.Dec03AuditPack.GL.V2" xfId="462" xr:uid="{00000000-0005-0000-0000-0000FB010000}"/>
    <cellStyle name="_CCB.HO.New TB template.IAS Sorting.040210" xfId="463" xr:uid="{00000000-0005-0000-0000-0000FC010000}"/>
    <cellStyle name="_CCB.HO.New TB template.IAS Sorting.040210_CCB.Dec03AuditPack.GL.V2" xfId="464" xr:uid="{00000000-0005-0000-0000-0000FD010000}"/>
    <cellStyle name="_CCB.HO.New TB template.PRC Sorting.040210" xfId="465" xr:uid="{00000000-0005-0000-0000-0000FE010000}"/>
    <cellStyle name="_CCB.HO.New TB template.PRC Sorting.040210_CCB.Dec03AuditPack.GL.V2" xfId="466" xr:uid="{00000000-0005-0000-0000-0000FF010000}"/>
    <cellStyle name="_CCB.HO.Profit Recon.031108.AL" xfId="467" xr:uid="{00000000-0005-0000-0000-000000020000}"/>
    <cellStyle name="_CCB.HO.Profit Recon.031108.AL_CCB.Dec03AuditPack.GL.V2" xfId="468" xr:uid="{00000000-0005-0000-0000-000001020000}"/>
    <cellStyle name="_CCB.HO.Profit Recon.031208.AL" xfId="469" xr:uid="{00000000-0005-0000-0000-000002020000}"/>
    <cellStyle name="_CCB.HO.Profit Recon.031208.AL_CCB.Dec03AuditPack.GL.V2" xfId="470" xr:uid="{00000000-0005-0000-0000-000003020000}"/>
    <cellStyle name="_CCB.HO.Profit Recon.HL.031113.AL" xfId="471" xr:uid="{00000000-0005-0000-0000-000004020000}"/>
    <cellStyle name="_CCB.HO.Profit Recon.HL.031113.AL_CCB.Dec03AuditPack.GL.V2" xfId="472" xr:uid="{00000000-0005-0000-0000-000005020000}"/>
    <cellStyle name="_CCB.NX.Item 12.ProfitNAVRec.031121" xfId="473" xr:uid="{00000000-0005-0000-0000-000006020000}"/>
    <cellStyle name="_CCB.NX.Item 12.ProfitNAVRec.031121_CCB.Dec03AuditPack.GL.V2" xfId="474" xr:uid="{00000000-0005-0000-0000-000007020000}"/>
    <cellStyle name="_CCB.QH.Item12..ProfitNAVRecon.031206-HL.ML" xfId="475" xr:uid="{00000000-0005-0000-0000-000008020000}"/>
    <cellStyle name="_CCB.QH.Item12..ProfitNAVRecon.031206-HL.ML_CCB.Dec03AuditPack.GL.V2" xfId="476" xr:uid="{00000000-0005-0000-0000-000009020000}"/>
    <cellStyle name="_CCB.QH.Item12..ProfitNAVRecon.031206-HL.ML_CCB.HB.Item12.Housing Loan.ProfitNAVRecon.031218.JZ" xfId="477" xr:uid="{00000000-0005-0000-0000-00000A020000}"/>
    <cellStyle name="_CCB.QH.Item12..ProfitNAVRecon.031206-HL.ML_CCB.HB.Item12.Housing Loan.ProfitNAVRecon.031218.JZ_CCB.Dec03AuditPack.GL.V2" xfId="478" xr:uid="{00000000-0005-0000-0000-00000B020000}"/>
    <cellStyle name="_CCB.QH.Item12..ProfitNAVRecon.031206-HL.ML_CCB.HEN.Item12.F.ProfitNAVRecon.HL.031214.KL" xfId="479" xr:uid="{00000000-0005-0000-0000-00000C020000}"/>
    <cellStyle name="_CCB.QH.Item12..ProfitNAVRecon.031206-HL.ML_CCB.HEN.Item12.F.ProfitNAVRecon.HL.031214.KL_CCB.Dec03AuditPack.GL.V2" xfId="480" xr:uid="{00000000-0005-0000-0000-00000D020000}"/>
    <cellStyle name="_CCB.QH.Item12..ProfitNAVRecon.031206-HL.ML_CCB.HO.NAV Recon.HL.031222.AL" xfId="481" xr:uid="{00000000-0005-0000-0000-00000E020000}"/>
    <cellStyle name="_CCB.QH.Item12..ProfitNAVRecon.031206-HL.ML_CCB.HO.NAV Recon.HL.031222.AL_CCB.Dec03AuditPack.GL.V2" xfId="482" xr:uid="{00000000-0005-0000-0000-00000F020000}"/>
    <cellStyle name="_CCB.QH.Item12..ProfitNAVRecon.031206-HL.ML_CCB.HO.Profit Recon.HL.031222.AL" xfId="483" xr:uid="{00000000-0005-0000-0000-000010020000}"/>
    <cellStyle name="_CCB.QH.Item12..ProfitNAVRecon.031206-HL.ML_CCB.HO.Profit Recon.HL.031222.AL_CCB.Dec03AuditPack.GL.V2" xfId="484" xr:uid="{00000000-0005-0000-0000-000011020000}"/>
    <cellStyle name="_CCB.QH.Item12..ProfitNAVRecon.031206-HL.ML_CCB.JL.Item12.new NAV.031223" xfId="485" xr:uid="{00000000-0005-0000-0000-000012020000}"/>
    <cellStyle name="_CCB.QH.Item12..ProfitNAVRecon.031206-HL.ML_CCB.JL.Item12.new NAV.031223_CCB.Dec03AuditPack.GL.V2" xfId="486" xr:uid="{00000000-0005-0000-0000-000013020000}"/>
    <cellStyle name="_CCB.SX.Item12.F.ProfitNAVRecon.031212.MS" xfId="487" xr:uid="{00000000-0005-0000-0000-000014020000}"/>
    <cellStyle name="_CCB.SX.Item12.F.ProfitNAVRecon.031212.MS_CCB.Dec03AuditPack.GL.V2" xfId="488" xr:uid="{00000000-0005-0000-0000-000015020000}"/>
    <cellStyle name="_CCB.SZ.item1.journal list.031110.DY" xfId="489" xr:uid="{00000000-0005-0000-0000-000016020000}"/>
    <cellStyle name="_CCB.SZ.item1.journal list.031110.DY_CCB.Dec03AuditPack.GL.V2" xfId="490" xr:uid="{00000000-0005-0000-0000-000017020000}"/>
    <cellStyle name="_CCB.SZ.reporting Pack.031110.DY" xfId="491" xr:uid="{00000000-0005-0000-0000-000018020000}"/>
    <cellStyle name="_CCB.SZ.reporting Pack.031110.DY_CCB.Dec03AuditPack.GL.V2" xfId="492" xr:uid="{00000000-0005-0000-0000-000019020000}"/>
    <cellStyle name="_CEA旭日项目成本法评估申报表-本部" xfId="493" xr:uid="{00000000-0005-0000-0000-00001A020000}"/>
    <cellStyle name="_Comma" xfId="494" xr:uid="{00000000-0005-0000-0000-00001B020000}"/>
    <cellStyle name="_Currency" xfId="495" xr:uid="{00000000-0005-0000-0000-00001C020000}"/>
    <cellStyle name="_Currency_Satelindo Model 30.7.1999" xfId="496" xr:uid="{00000000-0005-0000-0000-00001D020000}"/>
    <cellStyle name="_CurrencySpace" xfId="497" xr:uid="{00000000-0005-0000-0000-00001E020000}"/>
    <cellStyle name="_Dollar" xfId="498" xr:uid="{00000000-0005-0000-0000-00001F020000}"/>
    <cellStyle name="_ET_STYLE_NoName_00_" xfId="499" xr:uid="{00000000-0005-0000-0000-000020020000}"/>
    <cellStyle name="_Euro" xfId="500" xr:uid="{00000000-0005-0000-0000-000021020000}"/>
    <cellStyle name="—_GS Assumptions-F" xfId="501" xr:uid="{00000000-0005-0000-0000-000022020000}"/>
    <cellStyle name="—_GS Assumptions-F_Maxis_Model_1" xfId="502" xr:uid="{00000000-0005-0000-0000-000023020000}"/>
    <cellStyle name="—_GS Assumptions-F_Maxis_Model_1_final7.16" xfId="503" xr:uid="{00000000-0005-0000-0000-000024020000}"/>
    <cellStyle name="—_GS Assumptions-F_Maxis_Model_1_final7.201" xfId="504" xr:uid="{00000000-0005-0000-0000-000025020000}"/>
    <cellStyle name="—_GS Assumptions-F_Maxis_Model_1_Residential Broadband Financial Projection Model v8 Tier 1" xfId="505" xr:uid="{00000000-0005-0000-0000-000026020000}"/>
    <cellStyle name="—_GS Assumptions-F_Maxis_Model_1_Residential Broadband Financial Projection Model v8 Tier 1_final7.16" xfId="506" xr:uid="{00000000-0005-0000-0000-000027020000}"/>
    <cellStyle name="—_GS Assumptions-F_Maxis_Model_1_Residential Broadband Financial Projection Model v8 Tier 1_final7.201" xfId="507" xr:uid="{00000000-0005-0000-0000-000028020000}"/>
    <cellStyle name="—_GS Assumptions-F_Maxis_Model_1_Residential Broadband Financial Projection Model v8 Tier 1_Residential Broadband Financial Projection Model v14" xfId="508" xr:uid="{00000000-0005-0000-0000-000029020000}"/>
    <cellStyle name="—_GS Assumptions-F_Maxis_Model_1_Residential Broadband Financial Projection Model v8 Tier 1_Residential Broadband Financial Projection Model v14.3" xfId="509" xr:uid="{00000000-0005-0000-0000-00002A020000}"/>
    <cellStyle name="—_GS Assumptions-F_Maxis_Model_1_Residential Broadband Financial Projection Model v8 Tier 1_Residential Broadband Financial Projection Model v14.3_final7.16" xfId="510" xr:uid="{00000000-0005-0000-0000-00002B020000}"/>
    <cellStyle name="—_GS Assumptions-F_Maxis_Model_1_Residential Broadband Financial Projection Model v8 Tier 1_Residential Broadband Financial Projection Model v14.3_final7.201" xfId="511" xr:uid="{00000000-0005-0000-0000-00002C020000}"/>
    <cellStyle name="—_GS Assumptions-F_Maxis_Model_1_Residential Broadband Financial Projection Model v8 Tier 1_Residential Broadband Financial Projection Model v14_final7.16" xfId="512" xr:uid="{00000000-0005-0000-0000-00002D020000}"/>
    <cellStyle name="—_GS Assumptions-F_Maxis_Model_1_Residential Broadband Financial Projection Model v8 Tier 1_Residential Broadband Financial Projection Model v14_final7.201" xfId="513" xr:uid="{00000000-0005-0000-0000-00002E020000}"/>
    <cellStyle name="—_GS Assumptions-F_Maxis_Model_1_Residential Broadband Financial Projection Model v8 Tier 2" xfId="514" xr:uid="{00000000-0005-0000-0000-00002F020000}"/>
    <cellStyle name="—_GS Assumptions-F_Maxis_Model_1_Residential Broadband Financial Projection Model v8 Tier 2_final7.16" xfId="515" xr:uid="{00000000-0005-0000-0000-000030020000}"/>
    <cellStyle name="—_GS Assumptions-F_Maxis_Model_1_Residential Broadband Financial Projection Model v8 Tier 2_final7.201" xfId="516" xr:uid="{00000000-0005-0000-0000-000031020000}"/>
    <cellStyle name="—_GS Assumptions-F_Maxis_Model_1_Residential Broadband Financial Projection Model v8 Tier 2_Residential Broadband Financial Projection Model v14" xfId="517" xr:uid="{00000000-0005-0000-0000-000032020000}"/>
    <cellStyle name="—_GS Assumptions-F_Maxis_Model_1_Residential Broadband Financial Projection Model v8 Tier 2_Residential Broadband Financial Projection Model v14.3" xfId="518" xr:uid="{00000000-0005-0000-0000-000033020000}"/>
    <cellStyle name="—_GS Assumptions-F_Maxis_Model_1_Residential Broadband Financial Projection Model v8 Tier 2_Residential Broadband Financial Projection Model v14.3_final7.16" xfId="519" xr:uid="{00000000-0005-0000-0000-000034020000}"/>
    <cellStyle name="—_GS Assumptions-F_Maxis_Model_1_Residential Broadband Financial Projection Model v8 Tier 2_Residential Broadband Financial Projection Model v14.3_final7.201" xfId="520" xr:uid="{00000000-0005-0000-0000-000035020000}"/>
    <cellStyle name="—_GS Assumptions-F_Maxis_Model_1_Residential Broadband Financial Projection Model v8 Tier 2_Residential Broadband Financial Projection Model v14_final7.16" xfId="521" xr:uid="{00000000-0005-0000-0000-000036020000}"/>
    <cellStyle name="—_GS Assumptions-F_Maxis_Model_1_Residential Broadband Financial Projection Model v8 Tier 2_Residential Broadband Financial Projection Model v14_final7.201" xfId="522" xr:uid="{00000000-0005-0000-0000-000037020000}"/>
    <cellStyle name="—_GS Assumptions-F_Maxis_Model_1_Residential Broadband Financial Projection Model v8 Tier 3" xfId="523" xr:uid="{00000000-0005-0000-0000-000038020000}"/>
    <cellStyle name="—_GS Assumptions-F_Maxis_Model_1_Residential Broadband Financial Projection Model v8 Tier 3_final7.16" xfId="524" xr:uid="{00000000-0005-0000-0000-000039020000}"/>
    <cellStyle name="—_GS Assumptions-F_Maxis_Model_1_Residential Broadband Financial Projection Model v8 Tier 3_final7.201" xfId="525" xr:uid="{00000000-0005-0000-0000-00003A020000}"/>
    <cellStyle name="—_GS Assumptions-F_Maxis_Model_1_Residential Broadband Financial Projection Model v8 Tier 3_Residential Broadband Financial Projection Model v14" xfId="526" xr:uid="{00000000-0005-0000-0000-00003B020000}"/>
    <cellStyle name="—_GS Assumptions-F_Maxis_Model_1_Residential Broadband Financial Projection Model v8 Tier 3_Residential Broadband Financial Projection Model v14.3" xfId="527" xr:uid="{00000000-0005-0000-0000-00003C020000}"/>
    <cellStyle name="—_GS Assumptions-F_Maxis_Model_1_Residential Broadband Financial Projection Model v8 Tier 3_Residential Broadband Financial Projection Model v14.3_final7.16" xfId="528" xr:uid="{00000000-0005-0000-0000-00003D020000}"/>
    <cellStyle name="—_GS Assumptions-F_Maxis_Model_1_Residential Broadband Financial Projection Model v8 Tier 3_Residential Broadband Financial Projection Model v14.3_final7.201" xfId="529" xr:uid="{00000000-0005-0000-0000-00003E020000}"/>
    <cellStyle name="—_GS Assumptions-F_Maxis_Model_1_Residential Broadband Financial Projection Model v8 Tier 3_Residential Broadband Financial Projection Model v14_final7.16" xfId="530" xr:uid="{00000000-0005-0000-0000-00003F020000}"/>
    <cellStyle name="—_GS Assumptions-F_Maxis_Model_1_Residential Broadband Financial Projection Model v8 Tier 3_Residential Broadband Financial Projection Model v14_final7.201" xfId="531" xr:uid="{00000000-0005-0000-0000-000040020000}"/>
    <cellStyle name="—_GS_Balance" xfId="532" xr:uid="{00000000-0005-0000-0000-000041020000}"/>
    <cellStyle name="—_GS_Balance_Maxis_Model_1" xfId="533" xr:uid="{00000000-0005-0000-0000-000042020000}"/>
    <cellStyle name="—_GS_Balance_Maxis_Model_1_final7.16" xfId="534" xr:uid="{00000000-0005-0000-0000-000043020000}"/>
    <cellStyle name="—_GS_Balance_Maxis_Model_1_final7.201" xfId="535" xr:uid="{00000000-0005-0000-0000-000044020000}"/>
    <cellStyle name="—_GS_Balance_Maxis_Model_1_Residential Broadband Financial Projection Model v8 Tier 1" xfId="536" xr:uid="{00000000-0005-0000-0000-000045020000}"/>
    <cellStyle name="—_GS_Balance_Maxis_Model_1_Residential Broadband Financial Projection Model v8 Tier 1_final7.16" xfId="537" xr:uid="{00000000-0005-0000-0000-000046020000}"/>
    <cellStyle name="—_GS_Balance_Maxis_Model_1_Residential Broadband Financial Projection Model v8 Tier 1_final7.201" xfId="538" xr:uid="{00000000-0005-0000-0000-000047020000}"/>
    <cellStyle name="—_GS_Balance_Maxis_Model_1_Residential Broadband Financial Projection Model v8 Tier 1_Residential Broadband Financial Projection Model v14" xfId="539" xr:uid="{00000000-0005-0000-0000-000048020000}"/>
    <cellStyle name="—_GS_Balance_Maxis_Model_1_Residential Broadband Financial Projection Model v8 Tier 1_Residential Broadband Financial Projection Model v14.3" xfId="540" xr:uid="{00000000-0005-0000-0000-000049020000}"/>
    <cellStyle name="—_GS_Balance_Maxis_Model_1_Residential Broadband Financial Projection Model v8 Tier 1_Residential Broadband Financial Projection Model v14.3_final7.16" xfId="541" xr:uid="{00000000-0005-0000-0000-00004A020000}"/>
    <cellStyle name="—_GS_Balance_Maxis_Model_1_Residential Broadband Financial Projection Model v8 Tier 1_Residential Broadband Financial Projection Model v14.3_final7.201" xfId="542" xr:uid="{00000000-0005-0000-0000-00004B020000}"/>
    <cellStyle name="—_GS_Balance_Maxis_Model_1_Residential Broadband Financial Projection Model v8 Tier 1_Residential Broadband Financial Projection Model v14_final7.16" xfId="543" xr:uid="{00000000-0005-0000-0000-00004C020000}"/>
    <cellStyle name="—_GS_Balance_Maxis_Model_1_Residential Broadband Financial Projection Model v8 Tier 1_Residential Broadband Financial Projection Model v14_final7.201" xfId="544" xr:uid="{00000000-0005-0000-0000-00004D020000}"/>
    <cellStyle name="—_GS_Balance_Maxis_Model_1_Residential Broadband Financial Projection Model v8 Tier 2" xfId="545" xr:uid="{00000000-0005-0000-0000-00004E020000}"/>
    <cellStyle name="—_GS_Balance_Maxis_Model_1_Residential Broadband Financial Projection Model v8 Tier 2_final7.16" xfId="546" xr:uid="{00000000-0005-0000-0000-00004F020000}"/>
    <cellStyle name="—_GS_Balance_Maxis_Model_1_Residential Broadband Financial Projection Model v8 Tier 2_final7.201" xfId="547" xr:uid="{00000000-0005-0000-0000-000050020000}"/>
    <cellStyle name="—_GS_Balance_Maxis_Model_1_Residential Broadband Financial Projection Model v8 Tier 2_Residential Broadband Financial Projection Model v14" xfId="548" xr:uid="{00000000-0005-0000-0000-000051020000}"/>
    <cellStyle name="—_GS_Balance_Maxis_Model_1_Residential Broadband Financial Projection Model v8 Tier 2_Residential Broadband Financial Projection Model v14.3" xfId="549" xr:uid="{00000000-0005-0000-0000-000052020000}"/>
    <cellStyle name="—_GS_Balance_Maxis_Model_1_Residential Broadband Financial Projection Model v8 Tier 2_Residential Broadband Financial Projection Model v14.3_final7.16" xfId="550" xr:uid="{00000000-0005-0000-0000-000053020000}"/>
    <cellStyle name="—_GS_Balance_Maxis_Model_1_Residential Broadband Financial Projection Model v8 Tier 2_Residential Broadband Financial Projection Model v14.3_final7.201" xfId="551" xr:uid="{00000000-0005-0000-0000-000054020000}"/>
    <cellStyle name="—_GS_Balance_Maxis_Model_1_Residential Broadband Financial Projection Model v8 Tier 2_Residential Broadband Financial Projection Model v14_final7.16" xfId="552" xr:uid="{00000000-0005-0000-0000-000055020000}"/>
    <cellStyle name="—_GS_Balance_Maxis_Model_1_Residential Broadband Financial Projection Model v8 Tier 2_Residential Broadband Financial Projection Model v14_final7.201" xfId="553" xr:uid="{00000000-0005-0000-0000-000056020000}"/>
    <cellStyle name="—_GS_Balance_Maxis_Model_1_Residential Broadband Financial Projection Model v8 Tier 3" xfId="554" xr:uid="{00000000-0005-0000-0000-000057020000}"/>
    <cellStyle name="—_GS_Balance_Maxis_Model_1_Residential Broadband Financial Projection Model v8 Tier 3_final7.16" xfId="555" xr:uid="{00000000-0005-0000-0000-000058020000}"/>
    <cellStyle name="—_GS_Balance_Maxis_Model_1_Residential Broadband Financial Projection Model v8 Tier 3_final7.201" xfId="556" xr:uid="{00000000-0005-0000-0000-000059020000}"/>
    <cellStyle name="—_GS_Balance_Maxis_Model_1_Residential Broadband Financial Projection Model v8 Tier 3_Residential Broadband Financial Projection Model v14" xfId="557" xr:uid="{00000000-0005-0000-0000-00005A020000}"/>
    <cellStyle name="—_GS_Balance_Maxis_Model_1_Residential Broadband Financial Projection Model v8 Tier 3_Residential Broadband Financial Projection Model v14.3" xfId="558" xr:uid="{00000000-0005-0000-0000-00005B020000}"/>
    <cellStyle name="—_GS_Balance_Maxis_Model_1_Residential Broadband Financial Projection Model v8 Tier 3_Residential Broadband Financial Projection Model v14.3_final7.16" xfId="559" xr:uid="{00000000-0005-0000-0000-00005C020000}"/>
    <cellStyle name="—_GS_Balance_Maxis_Model_1_Residential Broadband Financial Projection Model v8 Tier 3_Residential Broadband Financial Projection Model v14.3_final7.201" xfId="560" xr:uid="{00000000-0005-0000-0000-00005D020000}"/>
    <cellStyle name="—_GS_Balance_Maxis_Model_1_Residential Broadband Financial Projection Model v8 Tier 3_Residential Broadband Financial Projection Model v14_final7.16" xfId="561" xr:uid="{00000000-0005-0000-0000-00005E020000}"/>
    <cellStyle name="—_GS_Balance_Maxis_Model_1_Residential Broadband Financial Projection Model v8 Tier 3_Residential Broadband Financial Projection Model v14_final7.201" xfId="562" xr:uid="{00000000-0005-0000-0000-00005F020000}"/>
    <cellStyle name="—_GS_Cash " xfId="563" xr:uid="{00000000-0005-0000-0000-000060020000}"/>
    <cellStyle name="—_GS_Cash  (2)" xfId="564" xr:uid="{00000000-0005-0000-0000-000061020000}"/>
    <cellStyle name="—_GS_Cash  (2)_Maxis_Model_1" xfId="565" xr:uid="{00000000-0005-0000-0000-000062020000}"/>
    <cellStyle name="—_GS_Cash  (2)_Maxis_Model_1_final7.16" xfId="566" xr:uid="{00000000-0005-0000-0000-000063020000}"/>
    <cellStyle name="—_GS_Cash  (2)_Maxis_Model_1_final7.201" xfId="567" xr:uid="{00000000-0005-0000-0000-000064020000}"/>
    <cellStyle name="—_GS_Cash  (2)_Maxis_Model_1_Residential Broadband Financial Projection Model v8 Tier 1" xfId="568" xr:uid="{00000000-0005-0000-0000-000065020000}"/>
    <cellStyle name="—_GS_Cash  (2)_Maxis_Model_1_Residential Broadband Financial Projection Model v8 Tier 1_final7.16" xfId="569" xr:uid="{00000000-0005-0000-0000-000066020000}"/>
    <cellStyle name="—_GS_Cash  (2)_Maxis_Model_1_Residential Broadband Financial Projection Model v8 Tier 1_final7.201" xfId="570" xr:uid="{00000000-0005-0000-0000-000067020000}"/>
    <cellStyle name="—_GS_Cash  (2)_Maxis_Model_1_Residential Broadband Financial Projection Model v8 Tier 1_Residential Broadband Financial Projection Model v14" xfId="571" xr:uid="{00000000-0005-0000-0000-000068020000}"/>
    <cellStyle name="—_GS_Cash  (2)_Maxis_Model_1_Residential Broadband Financial Projection Model v8 Tier 1_Residential Broadband Financial Projection Model v14.3" xfId="572" xr:uid="{00000000-0005-0000-0000-000069020000}"/>
    <cellStyle name="—_GS_Cash  (2)_Maxis_Model_1_Residential Broadband Financial Projection Model v8 Tier 1_Residential Broadband Financial Projection Model v14.3_final7.16" xfId="573" xr:uid="{00000000-0005-0000-0000-00006A020000}"/>
    <cellStyle name="—_GS_Cash  (2)_Maxis_Model_1_Residential Broadband Financial Projection Model v8 Tier 1_Residential Broadband Financial Projection Model v14.3_final7.201" xfId="574" xr:uid="{00000000-0005-0000-0000-00006B020000}"/>
    <cellStyle name="—_GS_Cash  (2)_Maxis_Model_1_Residential Broadband Financial Projection Model v8 Tier 1_Residential Broadband Financial Projection Model v14_final7.16" xfId="575" xr:uid="{00000000-0005-0000-0000-00006C020000}"/>
    <cellStyle name="—_GS_Cash  (2)_Maxis_Model_1_Residential Broadband Financial Projection Model v8 Tier 1_Residential Broadband Financial Projection Model v14_final7.201" xfId="576" xr:uid="{00000000-0005-0000-0000-00006D020000}"/>
    <cellStyle name="—_GS_Cash  (2)_Maxis_Model_1_Residential Broadband Financial Projection Model v8 Tier 2" xfId="577" xr:uid="{00000000-0005-0000-0000-00006E020000}"/>
    <cellStyle name="—_GS_Cash  (2)_Maxis_Model_1_Residential Broadband Financial Projection Model v8 Tier 2_final7.16" xfId="578" xr:uid="{00000000-0005-0000-0000-00006F020000}"/>
    <cellStyle name="—_GS_Cash  (2)_Maxis_Model_1_Residential Broadband Financial Projection Model v8 Tier 2_final7.201" xfId="579" xr:uid="{00000000-0005-0000-0000-000070020000}"/>
    <cellStyle name="—_GS_Cash  (2)_Maxis_Model_1_Residential Broadband Financial Projection Model v8 Tier 2_Residential Broadband Financial Projection Model v14" xfId="580" xr:uid="{00000000-0005-0000-0000-000071020000}"/>
    <cellStyle name="—_GS_Cash  (2)_Maxis_Model_1_Residential Broadband Financial Projection Model v8 Tier 2_Residential Broadband Financial Projection Model v14.3" xfId="581" xr:uid="{00000000-0005-0000-0000-000072020000}"/>
    <cellStyle name="—_GS_Cash  (2)_Maxis_Model_1_Residential Broadband Financial Projection Model v8 Tier 2_Residential Broadband Financial Projection Model v14.3_final7.16" xfId="582" xr:uid="{00000000-0005-0000-0000-000073020000}"/>
    <cellStyle name="—_GS_Cash  (2)_Maxis_Model_1_Residential Broadband Financial Projection Model v8 Tier 2_Residential Broadband Financial Projection Model v14.3_final7.201" xfId="583" xr:uid="{00000000-0005-0000-0000-000074020000}"/>
    <cellStyle name="—_GS_Cash  (2)_Maxis_Model_1_Residential Broadband Financial Projection Model v8 Tier 2_Residential Broadband Financial Projection Model v14_final7.16" xfId="584" xr:uid="{00000000-0005-0000-0000-000075020000}"/>
    <cellStyle name="—_GS_Cash  (2)_Maxis_Model_1_Residential Broadband Financial Projection Model v8 Tier 2_Residential Broadband Financial Projection Model v14_final7.201" xfId="585" xr:uid="{00000000-0005-0000-0000-000076020000}"/>
    <cellStyle name="—_GS_Cash  (2)_Maxis_Model_1_Residential Broadband Financial Projection Model v8 Tier 3" xfId="586" xr:uid="{00000000-0005-0000-0000-000077020000}"/>
    <cellStyle name="—_GS_Cash  (2)_Maxis_Model_1_Residential Broadband Financial Projection Model v8 Tier 3_final7.16" xfId="587" xr:uid="{00000000-0005-0000-0000-000078020000}"/>
    <cellStyle name="—_GS_Cash  (2)_Maxis_Model_1_Residential Broadband Financial Projection Model v8 Tier 3_final7.201" xfId="588" xr:uid="{00000000-0005-0000-0000-000079020000}"/>
    <cellStyle name="—_GS_Cash  (2)_Maxis_Model_1_Residential Broadband Financial Projection Model v8 Tier 3_Residential Broadband Financial Projection Model v14" xfId="589" xr:uid="{00000000-0005-0000-0000-00007A020000}"/>
    <cellStyle name="—_GS_Cash  (2)_Maxis_Model_1_Residential Broadband Financial Projection Model v8 Tier 3_Residential Broadband Financial Projection Model v14.3" xfId="590" xr:uid="{00000000-0005-0000-0000-00007B020000}"/>
    <cellStyle name="—_GS_Cash  (2)_Maxis_Model_1_Residential Broadband Financial Projection Model v8 Tier 3_Residential Broadband Financial Projection Model v14.3_final7.16" xfId="591" xr:uid="{00000000-0005-0000-0000-00007C020000}"/>
    <cellStyle name="—_GS_Cash  (2)_Maxis_Model_1_Residential Broadband Financial Projection Model v8 Tier 3_Residential Broadband Financial Projection Model v14.3_final7.201" xfId="592" xr:uid="{00000000-0005-0000-0000-00007D020000}"/>
    <cellStyle name="—_GS_Cash  (2)_Maxis_Model_1_Residential Broadband Financial Projection Model v8 Tier 3_Residential Broadband Financial Projection Model v14_final7.16" xfId="593" xr:uid="{00000000-0005-0000-0000-00007E020000}"/>
    <cellStyle name="—_GS_Cash  (2)_Maxis_Model_1_Residential Broadband Financial Projection Model v8 Tier 3_Residential Broadband Financial Projection Model v14_final7.201" xfId="594" xr:uid="{00000000-0005-0000-0000-00007F020000}"/>
    <cellStyle name="—_GS_Cash _Maxis_Model_1" xfId="595" xr:uid="{00000000-0005-0000-0000-000080020000}"/>
    <cellStyle name="—_GS_Cash _Maxis_Model_1_final7.16" xfId="596" xr:uid="{00000000-0005-0000-0000-000081020000}"/>
    <cellStyle name="—_GS_Cash _Maxis_Model_1_final7.201" xfId="597" xr:uid="{00000000-0005-0000-0000-000082020000}"/>
    <cellStyle name="—_GS_Cash _Maxis_Model_1_Residential Broadband Financial Projection Model v8 Tier 1" xfId="598" xr:uid="{00000000-0005-0000-0000-000083020000}"/>
    <cellStyle name="—_GS_Cash _Maxis_Model_1_Residential Broadband Financial Projection Model v8 Tier 1_final7.16" xfId="599" xr:uid="{00000000-0005-0000-0000-000084020000}"/>
    <cellStyle name="—_GS_Cash _Maxis_Model_1_Residential Broadband Financial Projection Model v8 Tier 1_final7.201" xfId="600" xr:uid="{00000000-0005-0000-0000-000085020000}"/>
    <cellStyle name="—_GS_Cash _Maxis_Model_1_Residential Broadband Financial Projection Model v8 Tier 1_Residential Broadband Financial Projection Model v14" xfId="601" xr:uid="{00000000-0005-0000-0000-000086020000}"/>
    <cellStyle name="—_GS_Cash _Maxis_Model_1_Residential Broadband Financial Projection Model v8 Tier 1_Residential Broadband Financial Projection Model v14.3" xfId="602" xr:uid="{00000000-0005-0000-0000-000087020000}"/>
    <cellStyle name="—_GS_Cash _Maxis_Model_1_Residential Broadband Financial Projection Model v8 Tier 1_Residential Broadband Financial Projection Model v14.3_final7.16" xfId="603" xr:uid="{00000000-0005-0000-0000-000088020000}"/>
    <cellStyle name="—_GS_Cash _Maxis_Model_1_Residential Broadband Financial Projection Model v8 Tier 1_Residential Broadband Financial Projection Model v14.3_final7.201" xfId="604" xr:uid="{00000000-0005-0000-0000-000089020000}"/>
    <cellStyle name="—_GS_Cash _Maxis_Model_1_Residential Broadband Financial Projection Model v8 Tier 1_Residential Broadband Financial Projection Model v14_final7.16" xfId="605" xr:uid="{00000000-0005-0000-0000-00008A020000}"/>
    <cellStyle name="—_GS_Cash _Maxis_Model_1_Residential Broadband Financial Projection Model v8 Tier 1_Residential Broadband Financial Projection Model v14_final7.201" xfId="606" xr:uid="{00000000-0005-0000-0000-00008B020000}"/>
    <cellStyle name="—_GS_Cash _Maxis_Model_1_Residential Broadband Financial Projection Model v8 Tier 2" xfId="607" xr:uid="{00000000-0005-0000-0000-00008C020000}"/>
    <cellStyle name="—_GS_Cash _Maxis_Model_1_Residential Broadband Financial Projection Model v8 Tier 2_final7.16" xfId="608" xr:uid="{00000000-0005-0000-0000-00008D020000}"/>
    <cellStyle name="—_GS_Cash _Maxis_Model_1_Residential Broadband Financial Projection Model v8 Tier 2_final7.201" xfId="609" xr:uid="{00000000-0005-0000-0000-00008E020000}"/>
    <cellStyle name="—_GS_Cash _Maxis_Model_1_Residential Broadband Financial Projection Model v8 Tier 2_Residential Broadband Financial Projection Model v14" xfId="610" xr:uid="{00000000-0005-0000-0000-00008F020000}"/>
    <cellStyle name="—_GS_Cash _Maxis_Model_1_Residential Broadband Financial Projection Model v8 Tier 2_Residential Broadband Financial Projection Model v14.3" xfId="611" xr:uid="{00000000-0005-0000-0000-000090020000}"/>
    <cellStyle name="—_GS_Cash _Maxis_Model_1_Residential Broadband Financial Projection Model v8 Tier 2_Residential Broadband Financial Projection Model v14.3_final7.16" xfId="612" xr:uid="{00000000-0005-0000-0000-000091020000}"/>
    <cellStyle name="—_GS_Cash _Maxis_Model_1_Residential Broadband Financial Projection Model v8 Tier 2_Residential Broadband Financial Projection Model v14.3_final7.201" xfId="613" xr:uid="{00000000-0005-0000-0000-000092020000}"/>
    <cellStyle name="—_GS_Cash _Maxis_Model_1_Residential Broadband Financial Projection Model v8 Tier 2_Residential Broadband Financial Projection Model v14_final7.16" xfId="614" xr:uid="{00000000-0005-0000-0000-000093020000}"/>
    <cellStyle name="—_GS_Cash _Maxis_Model_1_Residential Broadband Financial Projection Model v8 Tier 2_Residential Broadband Financial Projection Model v14_final7.201" xfId="615" xr:uid="{00000000-0005-0000-0000-000094020000}"/>
    <cellStyle name="—_GS_Cash _Maxis_Model_1_Residential Broadband Financial Projection Model v8 Tier 3" xfId="616" xr:uid="{00000000-0005-0000-0000-000095020000}"/>
    <cellStyle name="—_GS_Cash _Maxis_Model_1_Residential Broadband Financial Projection Model v8 Tier 3_final7.16" xfId="617" xr:uid="{00000000-0005-0000-0000-000096020000}"/>
    <cellStyle name="—_GS_Cash _Maxis_Model_1_Residential Broadband Financial Projection Model v8 Tier 3_final7.201" xfId="618" xr:uid="{00000000-0005-0000-0000-000097020000}"/>
    <cellStyle name="—_GS_Cash _Maxis_Model_1_Residential Broadband Financial Projection Model v8 Tier 3_Residential Broadband Financial Projection Model v14" xfId="619" xr:uid="{00000000-0005-0000-0000-000098020000}"/>
    <cellStyle name="—_GS_Cash _Maxis_Model_1_Residential Broadband Financial Projection Model v8 Tier 3_Residential Broadband Financial Projection Model v14.3" xfId="620" xr:uid="{00000000-0005-0000-0000-000099020000}"/>
    <cellStyle name="—_GS_Cash _Maxis_Model_1_Residential Broadband Financial Projection Model v8 Tier 3_Residential Broadband Financial Projection Model v14.3_final7.16" xfId="621" xr:uid="{00000000-0005-0000-0000-00009A020000}"/>
    <cellStyle name="—_GS_Cash _Maxis_Model_1_Residential Broadband Financial Projection Model v8 Tier 3_Residential Broadband Financial Projection Model v14.3_final7.201" xfId="622" xr:uid="{00000000-0005-0000-0000-00009B020000}"/>
    <cellStyle name="—_GS_Cash _Maxis_Model_1_Residential Broadband Financial Projection Model v8 Tier 3_Residential Broadband Financial Projection Model v14_final7.16" xfId="623" xr:uid="{00000000-0005-0000-0000-00009C020000}"/>
    <cellStyle name="—_GS_Cash _Maxis_Model_1_Residential Broadband Financial Projection Model v8 Tier 3_Residential Broadband Financial Projection Model v14_final7.201" xfId="624" xr:uid="{00000000-0005-0000-0000-00009D020000}"/>
    <cellStyle name="—_GS_DCF" xfId="625" xr:uid="{00000000-0005-0000-0000-00009E020000}"/>
    <cellStyle name="—_GS_DCF_Maxis_Model_1" xfId="626" xr:uid="{00000000-0005-0000-0000-00009F020000}"/>
    <cellStyle name="—_GS_DCF_Maxis_Model_1_final7.16" xfId="627" xr:uid="{00000000-0005-0000-0000-0000A0020000}"/>
    <cellStyle name="—_GS_DCF_Maxis_Model_1_final7.201" xfId="628" xr:uid="{00000000-0005-0000-0000-0000A1020000}"/>
    <cellStyle name="—_GS_DCF_Maxis_Model_1_Residential Broadband Financial Projection Model v8 Tier 1" xfId="629" xr:uid="{00000000-0005-0000-0000-0000A2020000}"/>
    <cellStyle name="—_GS_DCF_Maxis_Model_1_Residential Broadband Financial Projection Model v8 Tier 1_final7.16" xfId="630" xr:uid="{00000000-0005-0000-0000-0000A3020000}"/>
    <cellStyle name="—_GS_DCF_Maxis_Model_1_Residential Broadband Financial Projection Model v8 Tier 1_final7.201" xfId="631" xr:uid="{00000000-0005-0000-0000-0000A4020000}"/>
    <cellStyle name="—_GS_DCF_Maxis_Model_1_Residential Broadband Financial Projection Model v8 Tier 1_Residential Broadband Financial Projection Model v14" xfId="632" xr:uid="{00000000-0005-0000-0000-0000A5020000}"/>
    <cellStyle name="—_GS_DCF_Maxis_Model_1_Residential Broadband Financial Projection Model v8 Tier 1_Residential Broadband Financial Projection Model v14.3" xfId="633" xr:uid="{00000000-0005-0000-0000-0000A6020000}"/>
    <cellStyle name="—_GS_DCF_Maxis_Model_1_Residential Broadband Financial Projection Model v8 Tier 1_Residential Broadband Financial Projection Model v14.3_final7.16" xfId="634" xr:uid="{00000000-0005-0000-0000-0000A7020000}"/>
    <cellStyle name="—_GS_DCF_Maxis_Model_1_Residential Broadband Financial Projection Model v8 Tier 1_Residential Broadband Financial Projection Model v14.3_final7.201" xfId="635" xr:uid="{00000000-0005-0000-0000-0000A8020000}"/>
    <cellStyle name="—_GS_DCF_Maxis_Model_1_Residential Broadband Financial Projection Model v8 Tier 1_Residential Broadband Financial Projection Model v14_final7.16" xfId="636" xr:uid="{00000000-0005-0000-0000-0000A9020000}"/>
    <cellStyle name="—_GS_DCF_Maxis_Model_1_Residential Broadband Financial Projection Model v8 Tier 1_Residential Broadband Financial Projection Model v14_final7.201" xfId="637" xr:uid="{00000000-0005-0000-0000-0000AA020000}"/>
    <cellStyle name="—_GS_DCF_Maxis_Model_1_Residential Broadband Financial Projection Model v8 Tier 2" xfId="638" xr:uid="{00000000-0005-0000-0000-0000AB020000}"/>
    <cellStyle name="—_GS_DCF_Maxis_Model_1_Residential Broadband Financial Projection Model v8 Tier 2_final7.16" xfId="639" xr:uid="{00000000-0005-0000-0000-0000AC020000}"/>
    <cellStyle name="—_GS_DCF_Maxis_Model_1_Residential Broadband Financial Projection Model v8 Tier 2_final7.201" xfId="640" xr:uid="{00000000-0005-0000-0000-0000AD020000}"/>
    <cellStyle name="—_GS_DCF_Maxis_Model_1_Residential Broadband Financial Projection Model v8 Tier 2_Residential Broadband Financial Projection Model v14" xfId="641" xr:uid="{00000000-0005-0000-0000-0000AE020000}"/>
    <cellStyle name="—_GS_DCF_Maxis_Model_1_Residential Broadband Financial Projection Model v8 Tier 2_Residential Broadband Financial Projection Model v14.3" xfId="642" xr:uid="{00000000-0005-0000-0000-0000AF020000}"/>
    <cellStyle name="—_GS_DCF_Maxis_Model_1_Residential Broadband Financial Projection Model v8 Tier 2_Residential Broadband Financial Projection Model v14.3_final7.16" xfId="643" xr:uid="{00000000-0005-0000-0000-0000B0020000}"/>
    <cellStyle name="—_GS_DCF_Maxis_Model_1_Residential Broadband Financial Projection Model v8 Tier 2_Residential Broadband Financial Projection Model v14.3_final7.201" xfId="644" xr:uid="{00000000-0005-0000-0000-0000B1020000}"/>
    <cellStyle name="—_GS_DCF_Maxis_Model_1_Residential Broadband Financial Projection Model v8 Tier 2_Residential Broadband Financial Projection Model v14_final7.16" xfId="645" xr:uid="{00000000-0005-0000-0000-0000B2020000}"/>
    <cellStyle name="—_GS_DCF_Maxis_Model_1_Residential Broadband Financial Projection Model v8 Tier 2_Residential Broadband Financial Projection Model v14_final7.201" xfId="646" xr:uid="{00000000-0005-0000-0000-0000B3020000}"/>
    <cellStyle name="—_GS_DCF_Maxis_Model_1_Residential Broadband Financial Projection Model v8 Tier 3" xfId="647" xr:uid="{00000000-0005-0000-0000-0000B4020000}"/>
    <cellStyle name="—_GS_DCF_Maxis_Model_1_Residential Broadband Financial Projection Model v8 Tier 3_final7.16" xfId="648" xr:uid="{00000000-0005-0000-0000-0000B5020000}"/>
    <cellStyle name="—_GS_DCF_Maxis_Model_1_Residential Broadband Financial Projection Model v8 Tier 3_final7.201" xfId="649" xr:uid="{00000000-0005-0000-0000-0000B6020000}"/>
    <cellStyle name="—_GS_DCF_Maxis_Model_1_Residential Broadband Financial Projection Model v8 Tier 3_Residential Broadband Financial Projection Model v14" xfId="650" xr:uid="{00000000-0005-0000-0000-0000B7020000}"/>
    <cellStyle name="—_GS_DCF_Maxis_Model_1_Residential Broadband Financial Projection Model v8 Tier 3_Residential Broadband Financial Projection Model v14.3" xfId="651" xr:uid="{00000000-0005-0000-0000-0000B8020000}"/>
    <cellStyle name="—_GS_DCF_Maxis_Model_1_Residential Broadband Financial Projection Model v8 Tier 3_Residential Broadband Financial Projection Model v14.3_final7.16" xfId="652" xr:uid="{00000000-0005-0000-0000-0000B9020000}"/>
    <cellStyle name="—_GS_DCF_Maxis_Model_1_Residential Broadband Financial Projection Model v8 Tier 3_Residential Broadband Financial Projection Model v14.3_final7.201" xfId="653" xr:uid="{00000000-0005-0000-0000-0000BA020000}"/>
    <cellStyle name="—_GS_DCF_Maxis_Model_1_Residential Broadband Financial Projection Model v8 Tier 3_Residential Broadband Financial Projection Model v14_final7.16" xfId="654" xr:uid="{00000000-0005-0000-0000-0000BB020000}"/>
    <cellStyle name="—_GS_DCF_Maxis_Model_1_Residential Broadband Financial Projection Model v8 Tier 3_Residential Broadband Financial Projection Model v14_final7.201" xfId="655" xr:uid="{00000000-0005-0000-0000-0000BC020000}"/>
    <cellStyle name="—_GS_PNL" xfId="656" xr:uid="{00000000-0005-0000-0000-0000BD020000}"/>
    <cellStyle name="—_GS_PNL_Maxis_Model_1" xfId="657" xr:uid="{00000000-0005-0000-0000-0000BE020000}"/>
    <cellStyle name="—_GS_PNL_Maxis_Model_1_final7.16" xfId="658" xr:uid="{00000000-0005-0000-0000-0000BF020000}"/>
    <cellStyle name="—_GS_PNL_Maxis_Model_1_final7.201" xfId="659" xr:uid="{00000000-0005-0000-0000-0000C0020000}"/>
    <cellStyle name="—_GS_PNL_Maxis_Model_1_Residential Broadband Financial Projection Model v8 Tier 1" xfId="660" xr:uid="{00000000-0005-0000-0000-0000C1020000}"/>
    <cellStyle name="—_GS_PNL_Maxis_Model_1_Residential Broadband Financial Projection Model v8 Tier 1_final7.16" xfId="661" xr:uid="{00000000-0005-0000-0000-0000C2020000}"/>
    <cellStyle name="—_GS_PNL_Maxis_Model_1_Residential Broadband Financial Projection Model v8 Tier 1_final7.201" xfId="662" xr:uid="{00000000-0005-0000-0000-0000C3020000}"/>
    <cellStyle name="—_GS_PNL_Maxis_Model_1_Residential Broadband Financial Projection Model v8 Tier 1_Residential Broadband Financial Projection Model v14" xfId="663" xr:uid="{00000000-0005-0000-0000-0000C4020000}"/>
    <cellStyle name="—_GS_PNL_Maxis_Model_1_Residential Broadband Financial Projection Model v8 Tier 1_Residential Broadband Financial Projection Model v14.3" xfId="664" xr:uid="{00000000-0005-0000-0000-0000C5020000}"/>
    <cellStyle name="—_GS_PNL_Maxis_Model_1_Residential Broadband Financial Projection Model v8 Tier 1_Residential Broadband Financial Projection Model v14.3_final7.16" xfId="665" xr:uid="{00000000-0005-0000-0000-0000C6020000}"/>
    <cellStyle name="—_GS_PNL_Maxis_Model_1_Residential Broadband Financial Projection Model v8 Tier 1_Residential Broadband Financial Projection Model v14.3_final7.201" xfId="666" xr:uid="{00000000-0005-0000-0000-0000C7020000}"/>
    <cellStyle name="—_GS_PNL_Maxis_Model_1_Residential Broadband Financial Projection Model v8 Tier 1_Residential Broadband Financial Projection Model v14_final7.16" xfId="667" xr:uid="{00000000-0005-0000-0000-0000C8020000}"/>
    <cellStyle name="—_GS_PNL_Maxis_Model_1_Residential Broadband Financial Projection Model v8 Tier 1_Residential Broadband Financial Projection Model v14_final7.201" xfId="668" xr:uid="{00000000-0005-0000-0000-0000C9020000}"/>
    <cellStyle name="—_GS_PNL_Maxis_Model_1_Residential Broadband Financial Projection Model v8 Tier 2" xfId="669" xr:uid="{00000000-0005-0000-0000-0000CA020000}"/>
    <cellStyle name="—_GS_PNL_Maxis_Model_1_Residential Broadband Financial Projection Model v8 Tier 2_final7.16" xfId="670" xr:uid="{00000000-0005-0000-0000-0000CB020000}"/>
    <cellStyle name="—_GS_PNL_Maxis_Model_1_Residential Broadband Financial Projection Model v8 Tier 2_final7.201" xfId="671" xr:uid="{00000000-0005-0000-0000-0000CC020000}"/>
    <cellStyle name="—_GS_PNL_Maxis_Model_1_Residential Broadband Financial Projection Model v8 Tier 2_Residential Broadband Financial Projection Model v14" xfId="672" xr:uid="{00000000-0005-0000-0000-0000CD020000}"/>
    <cellStyle name="—_GS_PNL_Maxis_Model_1_Residential Broadband Financial Projection Model v8 Tier 2_Residential Broadband Financial Projection Model v14.3" xfId="673" xr:uid="{00000000-0005-0000-0000-0000CE020000}"/>
    <cellStyle name="—_GS_PNL_Maxis_Model_1_Residential Broadband Financial Projection Model v8 Tier 2_Residential Broadband Financial Projection Model v14.3_final7.16" xfId="674" xr:uid="{00000000-0005-0000-0000-0000CF020000}"/>
    <cellStyle name="—_GS_PNL_Maxis_Model_1_Residential Broadband Financial Projection Model v8 Tier 2_Residential Broadband Financial Projection Model v14.3_final7.201" xfId="675" xr:uid="{00000000-0005-0000-0000-0000D0020000}"/>
    <cellStyle name="—_GS_PNL_Maxis_Model_1_Residential Broadband Financial Projection Model v8 Tier 2_Residential Broadband Financial Projection Model v14_final7.16" xfId="676" xr:uid="{00000000-0005-0000-0000-0000D1020000}"/>
    <cellStyle name="—_GS_PNL_Maxis_Model_1_Residential Broadband Financial Projection Model v8 Tier 2_Residential Broadband Financial Projection Model v14_final7.201" xfId="677" xr:uid="{00000000-0005-0000-0000-0000D2020000}"/>
    <cellStyle name="—_GS_PNL_Maxis_Model_1_Residential Broadband Financial Projection Model v8 Tier 3" xfId="678" xr:uid="{00000000-0005-0000-0000-0000D3020000}"/>
    <cellStyle name="—_GS_PNL_Maxis_Model_1_Residential Broadband Financial Projection Model v8 Tier 3_final7.16" xfId="679" xr:uid="{00000000-0005-0000-0000-0000D4020000}"/>
    <cellStyle name="—_GS_PNL_Maxis_Model_1_Residential Broadband Financial Projection Model v8 Tier 3_final7.201" xfId="680" xr:uid="{00000000-0005-0000-0000-0000D5020000}"/>
    <cellStyle name="—_GS_PNL_Maxis_Model_1_Residential Broadband Financial Projection Model v8 Tier 3_Residential Broadband Financial Projection Model v14" xfId="681" xr:uid="{00000000-0005-0000-0000-0000D6020000}"/>
    <cellStyle name="—_GS_PNL_Maxis_Model_1_Residential Broadband Financial Projection Model v8 Tier 3_Residential Broadband Financial Projection Model v14.3" xfId="682" xr:uid="{00000000-0005-0000-0000-0000D7020000}"/>
    <cellStyle name="—_GS_PNL_Maxis_Model_1_Residential Broadband Financial Projection Model v8 Tier 3_Residential Broadband Financial Projection Model v14.3_final7.16" xfId="683" xr:uid="{00000000-0005-0000-0000-0000D8020000}"/>
    <cellStyle name="—_GS_PNL_Maxis_Model_1_Residential Broadband Financial Projection Model v8 Tier 3_Residential Broadband Financial Projection Model v14.3_final7.201" xfId="684" xr:uid="{00000000-0005-0000-0000-0000D9020000}"/>
    <cellStyle name="—_GS_PNL_Maxis_Model_1_Residential Broadband Financial Projection Model v8 Tier 3_Residential Broadband Financial Projection Model v14_final7.16" xfId="685" xr:uid="{00000000-0005-0000-0000-0000DA020000}"/>
    <cellStyle name="—_GS_PNL_Maxis_Model_1_Residential Broadband Financial Projection Model v8 Tier 3_Residential Broadband Financial Projection Model v14_final7.201" xfId="686" xr:uid="{00000000-0005-0000-0000-0000DB020000}"/>
    <cellStyle name="_Heading" xfId="687" xr:uid="{00000000-0005-0000-0000-0000DC020000}"/>
    <cellStyle name="_Headline" xfId="688" xr:uid="{00000000-0005-0000-0000-0000DD020000}"/>
    <cellStyle name="_Highlight" xfId="689" xr:uid="{00000000-0005-0000-0000-0000DE020000}"/>
    <cellStyle name="_HQ-20050621" xfId="690" xr:uid="{00000000-0005-0000-0000-0000DF020000}"/>
    <cellStyle name="_IAS Adjustments011231" xfId="691" xr:uid="{00000000-0005-0000-0000-0000E0020000}"/>
    <cellStyle name="_IAS Adjustments011231_CCB.Dec03AuditPack.GL.V2" xfId="692" xr:uid="{00000000-0005-0000-0000-0000E1020000}"/>
    <cellStyle name="_IAS Adjustments011231_CCB.GLAudit Package.040114" xfId="693" xr:uid="{00000000-0005-0000-0000-0000E2020000}"/>
    <cellStyle name="_IAS Adjustments011231_CCB.GLAudit Package.040114_CCB.Dec03AuditPack.GL.V2" xfId="694" xr:uid="{00000000-0005-0000-0000-0000E3020000}"/>
    <cellStyle name="_IAS Adjustments011231_CCB.HO.New TB template.CCB PRC IAS Sorting.040223 trial run" xfId="695" xr:uid="{00000000-0005-0000-0000-0000E4020000}"/>
    <cellStyle name="_IAS Adjustments011231_CCB.HO.New TB template.CCB PRC IAS Sorting.040223 trial run_CCB.Dec03AuditPack.GL.V2" xfId="696" xr:uid="{00000000-0005-0000-0000-0000E5020000}"/>
    <cellStyle name="_IAS Adjustments011231_CCB.HO.New TB template.IAS Sorting.040210" xfId="697" xr:uid="{00000000-0005-0000-0000-0000E6020000}"/>
    <cellStyle name="_IAS Adjustments011231_CCB.HO.New TB template.IAS Sorting.040210_CCB.Dec03AuditPack.GL.V2" xfId="698" xr:uid="{00000000-0005-0000-0000-0000E7020000}"/>
    <cellStyle name="_IAS Adjustments011231_CCB.HO.New TB template.PRC Sorting.040210" xfId="699" xr:uid="{00000000-0005-0000-0000-0000E8020000}"/>
    <cellStyle name="_IAS Adjustments011231_CCB.HO.New TB template.PRC Sorting.040210_CCB.Dec03AuditPack.GL.V2" xfId="700" xr:uid="{00000000-0005-0000-0000-0000E9020000}"/>
    <cellStyle name="_IAS Adjustments021231" xfId="701" xr:uid="{00000000-0005-0000-0000-0000EA020000}"/>
    <cellStyle name="_IAS Adjustments021231_CCB.Dec03AuditPack.GL.V2" xfId="702" xr:uid="{00000000-0005-0000-0000-0000EB020000}"/>
    <cellStyle name="_IAS Adjustments021231_CCB.GLAudit Package.040114" xfId="703" xr:uid="{00000000-0005-0000-0000-0000EC020000}"/>
    <cellStyle name="_IAS Adjustments021231_CCB.GLAudit Package.040114_CCB.Dec03AuditPack.GL.V2" xfId="704" xr:uid="{00000000-0005-0000-0000-0000ED020000}"/>
    <cellStyle name="_IAS Adjustments021231_CCB.HO.New TB template.CCB PRC IAS Sorting.040223 trial run" xfId="705" xr:uid="{00000000-0005-0000-0000-0000EE020000}"/>
    <cellStyle name="_IAS Adjustments021231_CCB.HO.New TB template.CCB PRC IAS Sorting.040223 trial run_CCB.Dec03AuditPack.GL.V2" xfId="706" xr:uid="{00000000-0005-0000-0000-0000EF020000}"/>
    <cellStyle name="_IAS Adjustments021231_CCB.HO.New TB template.IAS Sorting.040210" xfId="707" xr:uid="{00000000-0005-0000-0000-0000F0020000}"/>
    <cellStyle name="_IAS Adjustments021231_CCB.HO.New TB template.IAS Sorting.040210_CCB.Dec03AuditPack.GL.V2" xfId="708" xr:uid="{00000000-0005-0000-0000-0000F1020000}"/>
    <cellStyle name="_IAS Adjustments021231_CCB.HO.New TB template.PRC Sorting.040210" xfId="709" xr:uid="{00000000-0005-0000-0000-0000F2020000}"/>
    <cellStyle name="_IAS Adjustments021231_CCB.HO.New TB template.PRC Sorting.040210_CCB.Dec03AuditPack.GL.V2" xfId="710" xr:uid="{00000000-0005-0000-0000-0000F3020000}"/>
    <cellStyle name="_IAS Adjustments030630" xfId="711" xr:uid="{00000000-0005-0000-0000-0000F4020000}"/>
    <cellStyle name="_IAS Adjustments030630_CCB.Dec03AuditPack.GL.V2" xfId="712" xr:uid="{00000000-0005-0000-0000-0000F5020000}"/>
    <cellStyle name="_IAS Adjustments030630_CCB.GLAudit Package.040114" xfId="713" xr:uid="{00000000-0005-0000-0000-0000F6020000}"/>
    <cellStyle name="_IAS Adjustments030630_CCB.GLAudit Package.040114_CCB.Dec03AuditPack.GL.V2" xfId="714" xr:uid="{00000000-0005-0000-0000-0000F7020000}"/>
    <cellStyle name="_IAS Adjustments030630_CCB.HO.New TB template.CCB PRC IAS Sorting.040223 trial run" xfId="715" xr:uid="{00000000-0005-0000-0000-0000F8020000}"/>
    <cellStyle name="_IAS Adjustments030630_CCB.HO.New TB template.CCB PRC IAS Sorting.040223 trial run_CCB.Dec03AuditPack.GL.V2" xfId="716" xr:uid="{00000000-0005-0000-0000-0000F9020000}"/>
    <cellStyle name="_IAS Adjustments030630_CCB.HO.New TB template.IAS Sorting.040210" xfId="717" xr:uid="{00000000-0005-0000-0000-0000FA020000}"/>
    <cellStyle name="_IAS Adjustments030630_CCB.HO.New TB template.IAS Sorting.040210_CCB.Dec03AuditPack.GL.V2" xfId="718" xr:uid="{00000000-0005-0000-0000-0000FB020000}"/>
    <cellStyle name="_IAS Adjustments030630_CCB.HO.New TB template.PRC Sorting.040210" xfId="719" xr:uid="{00000000-0005-0000-0000-0000FC020000}"/>
    <cellStyle name="_IAS Adjustments030630_CCB.HO.New TB template.PRC Sorting.040210_CCB.Dec03AuditPack.GL.V2" xfId="720" xr:uid="{00000000-0005-0000-0000-0000FD020000}"/>
    <cellStyle name="_KPMG original version" xfId="721" xr:uid="{00000000-0005-0000-0000-0000FE020000}"/>
    <cellStyle name="_KPMG original version_(中企华)审计评估联合申报明细表.V1" xfId="722" xr:uid="{00000000-0005-0000-0000-0000FF020000}"/>
    <cellStyle name="_KPMG original version_附表1-审计评估联合申报明细表630新" xfId="723" xr:uid="{00000000-0005-0000-0000-000000030000}"/>
    <cellStyle name="_KPMG original version_附件1：审计评估联合申报明细表" xfId="724" xr:uid="{00000000-0005-0000-0000-000001030000}"/>
    <cellStyle name="_KPMG original version_评估明细表(新准则)电力" xfId="725" xr:uid="{00000000-0005-0000-0000-000002030000}"/>
    <cellStyle name="_KPMG original version_评估明细表(新准则)电力0630" xfId="726" xr:uid="{00000000-0005-0000-0000-000003030000}"/>
    <cellStyle name="_KPMG original version_审计评估联合申报明细表－GG" xfId="727" xr:uid="{00000000-0005-0000-0000-000004030000}"/>
    <cellStyle name="_long term loan - others 300504" xfId="728" xr:uid="{00000000-0005-0000-0000-000005030000}"/>
    <cellStyle name="_long term loan - others 300504_(中企华)审计评估联合申报明细表.V1" xfId="729" xr:uid="{00000000-0005-0000-0000-000006030000}"/>
    <cellStyle name="_long term loan - others 300504_KPMG original version" xfId="730" xr:uid="{00000000-0005-0000-0000-000007030000}"/>
    <cellStyle name="_long term loan - others 300504_KPMG original version_(中企华)审计评估联合申报明细表.V1" xfId="731" xr:uid="{00000000-0005-0000-0000-000008030000}"/>
    <cellStyle name="_long term loan - others 300504_KPMG original version_附表1-审计评估联合申报明细表630新" xfId="732" xr:uid="{00000000-0005-0000-0000-000009030000}"/>
    <cellStyle name="_long term loan - others 300504_KPMG original version_附件1：审计评估联合申报明细表" xfId="733" xr:uid="{00000000-0005-0000-0000-00000A030000}"/>
    <cellStyle name="_long term loan - others 300504_KPMG original version_评估明细表(新准则)电力" xfId="734" xr:uid="{00000000-0005-0000-0000-00000B030000}"/>
    <cellStyle name="_long term loan - others 300504_KPMG original version_评估明细表(新准则)电力0630" xfId="735" xr:uid="{00000000-0005-0000-0000-00000C030000}"/>
    <cellStyle name="_long term loan - others 300504_KPMG original version_审计评估联合申报明细表－GG" xfId="736" xr:uid="{00000000-0005-0000-0000-00000D030000}"/>
    <cellStyle name="_long term loan - others 300504_Shenhua PBC package 050530" xfId="737" xr:uid="{00000000-0005-0000-0000-00000E030000}"/>
    <cellStyle name="_long term loan - others 300504_Shenhua PBC package 050530_(中企华)审计评估联合申报明细表.V1" xfId="738" xr:uid="{00000000-0005-0000-0000-00000F030000}"/>
    <cellStyle name="_long term loan - others 300504_Shenhua PBC package 050530_附表1-审计评估联合申报明细表630新" xfId="739" xr:uid="{00000000-0005-0000-0000-000010030000}"/>
    <cellStyle name="_long term loan - others 300504_Shenhua PBC package 050530_附件1：审计评估联合申报明细表" xfId="740" xr:uid="{00000000-0005-0000-0000-000011030000}"/>
    <cellStyle name="_long term loan - others 300504_Shenhua PBC package 050530_评估明细表(新准则)电力" xfId="741" xr:uid="{00000000-0005-0000-0000-000012030000}"/>
    <cellStyle name="_long term loan - others 300504_Shenhua PBC package 050530_评估明细表(新准则)电力0630" xfId="742" xr:uid="{00000000-0005-0000-0000-000013030000}"/>
    <cellStyle name="_long term loan - others 300504_Shenhua PBC package 050530_审计评估联合申报明细表－GG" xfId="743" xr:uid="{00000000-0005-0000-0000-000014030000}"/>
    <cellStyle name="_long term loan - others 300504_附表1-审计评估联合申报明细表630新" xfId="744" xr:uid="{00000000-0005-0000-0000-000015030000}"/>
    <cellStyle name="_long term loan - others 300504_附件1：审计评估联合申报明细表" xfId="745" xr:uid="{00000000-0005-0000-0000-000016030000}"/>
    <cellStyle name="_long term loan - others 300504_评估明细表(新准则)电力" xfId="746" xr:uid="{00000000-0005-0000-0000-000017030000}"/>
    <cellStyle name="_long term loan - others 300504_评估明细表(新准则)电力0630" xfId="747" xr:uid="{00000000-0005-0000-0000-000018030000}"/>
    <cellStyle name="_long term loan - others 300504_审计调查表.V3" xfId="748" xr:uid="{00000000-0005-0000-0000-000019030000}"/>
    <cellStyle name="_long term loan - others 300504_审计评估联合申报明细表－GG" xfId="749" xr:uid="{00000000-0005-0000-0000-00001A030000}"/>
    <cellStyle name="_Maping -cost from Tiger" xfId="750" xr:uid="{00000000-0005-0000-0000-00001B030000}"/>
    <cellStyle name="—_Maxis_Model_1" xfId="751" xr:uid="{00000000-0005-0000-0000-00001C030000}"/>
    <cellStyle name="—_Maxis_Model_1_final7.16" xfId="752" xr:uid="{00000000-0005-0000-0000-00001D030000}"/>
    <cellStyle name="—_Maxis_Model_1_final7.201" xfId="753" xr:uid="{00000000-0005-0000-0000-00001E030000}"/>
    <cellStyle name="—_Maxis_Model_1_Residential Broadband Financial Projection Model v8 Tier 1" xfId="754" xr:uid="{00000000-0005-0000-0000-00001F030000}"/>
    <cellStyle name="—_Maxis_Model_1_Residential Broadband Financial Projection Model v8 Tier 1_final7.16" xfId="755" xr:uid="{00000000-0005-0000-0000-000020030000}"/>
    <cellStyle name="—_Maxis_Model_1_Residential Broadband Financial Projection Model v8 Tier 1_final7.201" xfId="756" xr:uid="{00000000-0005-0000-0000-000021030000}"/>
    <cellStyle name="—_Maxis_Model_1_Residential Broadband Financial Projection Model v8 Tier 1_Residential Broadband Financial Projection Model v14" xfId="757" xr:uid="{00000000-0005-0000-0000-000022030000}"/>
    <cellStyle name="—_Maxis_Model_1_Residential Broadband Financial Projection Model v8 Tier 1_Residential Broadband Financial Projection Model v14.3" xfId="758" xr:uid="{00000000-0005-0000-0000-000023030000}"/>
    <cellStyle name="—_Maxis_Model_1_Residential Broadband Financial Projection Model v8 Tier 1_Residential Broadband Financial Projection Model v14.3_final7.16" xfId="759" xr:uid="{00000000-0005-0000-0000-000024030000}"/>
    <cellStyle name="—_Maxis_Model_1_Residential Broadband Financial Projection Model v8 Tier 1_Residential Broadband Financial Projection Model v14.3_final7.201" xfId="760" xr:uid="{00000000-0005-0000-0000-000025030000}"/>
    <cellStyle name="—_Maxis_Model_1_Residential Broadband Financial Projection Model v8 Tier 1_Residential Broadband Financial Projection Model v14_final7.16" xfId="761" xr:uid="{00000000-0005-0000-0000-000026030000}"/>
    <cellStyle name="—_Maxis_Model_1_Residential Broadband Financial Projection Model v8 Tier 1_Residential Broadband Financial Projection Model v14_final7.201" xfId="762" xr:uid="{00000000-0005-0000-0000-000027030000}"/>
    <cellStyle name="—_Maxis_Model_1_Residential Broadband Financial Projection Model v8 Tier 2" xfId="763" xr:uid="{00000000-0005-0000-0000-000028030000}"/>
    <cellStyle name="—_Maxis_Model_1_Residential Broadband Financial Projection Model v8 Tier 2_final7.16" xfId="764" xr:uid="{00000000-0005-0000-0000-000029030000}"/>
    <cellStyle name="—_Maxis_Model_1_Residential Broadband Financial Projection Model v8 Tier 2_final7.201" xfId="765" xr:uid="{00000000-0005-0000-0000-00002A030000}"/>
    <cellStyle name="—_Maxis_Model_1_Residential Broadband Financial Projection Model v8 Tier 2_Residential Broadband Financial Projection Model v14" xfId="766" xr:uid="{00000000-0005-0000-0000-00002B030000}"/>
    <cellStyle name="—_Maxis_Model_1_Residential Broadband Financial Projection Model v8 Tier 2_Residential Broadband Financial Projection Model v14.3" xfId="767" xr:uid="{00000000-0005-0000-0000-00002C030000}"/>
    <cellStyle name="—_Maxis_Model_1_Residential Broadband Financial Projection Model v8 Tier 2_Residential Broadband Financial Projection Model v14.3_final7.16" xfId="768" xr:uid="{00000000-0005-0000-0000-00002D030000}"/>
    <cellStyle name="—_Maxis_Model_1_Residential Broadband Financial Projection Model v8 Tier 2_Residential Broadband Financial Projection Model v14.3_final7.201" xfId="769" xr:uid="{00000000-0005-0000-0000-00002E030000}"/>
    <cellStyle name="—_Maxis_Model_1_Residential Broadband Financial Projection Model v8 Tier 2_Residential Broadband Financial Projection Model v14_final7.16" xfId="770" xr:uid="{00000000-0005-0000-0000-00002F030000}"/>
    <cellStyle name="—_Maxis_Model_1_Residential Broadband Financial Projection Model v8 Tier 2_Residential Broadband Financial Projection Model v14_final7.201" xfId="771" xr:uid="{00000000-0005-0000-0000-000030030000}"/>
    <cellStyle name="—_Maxis_Model_1_Residential Broadband Financial Projection Model v8 Tier 3" xfId="772" xr:uid="{00000000-0005-0000-0000-000031030000}"/>
    <cellStyle name="—_Maxis_Model_1_Residential Broadband Financial Projection Model v8 Tier 3_final7.16" xfId="773" xr:uid="{00000000-0005-0000-0000-000032030000}"/>
    <cellStyle name="—_Maxis_Model_1_Residential Broadband Financial Projection Model v8 Tier 3_final7.201" xfId="774" xr:uid="{00000000-0005-0000-0000-000033030000}"/>
    <cellStyle name="—_Maxis_Model_1_Residential Broadband Financial Projection Model v8 Tier 3_Residential Broadband Financial Projection Model v14" xfId="775" xr:uid="{00000000-0005-0000-0000-000034030000}"/>
    <cellStyle name="—_Maxis_Model_1_Residential Broadband Financial Projection Model v8 Tier 3_Residential Broadband Financial Projection Model v14.3" xfId="776" xr:uid="{00000000-0005-0000-0000-000035030000}"/>
    <cellStyle name="—_Maxis_Model_1_Residential Broadband Financial Projection Model v8 Tier 3_Residential Broadband Financial Projection Model v14.3_final7.16" xfId="777" xr:uid="{00000000-0005-0000-0000-000036030000}"/>
    <cellStyle name="—_Maxis_Model_1_Residential Broadband Financial Projection Model v8 Tier 3_Residential Broadband Financial Projection Model v14.3_final7.201" xfId="778" xr:uid="{00000000-0005-0000-0000-000037030000}"/>
    <cellStyle name="—_Maxis_Model_1_Residential Broadband Financial Projection Model v8 Tier 3_Residential Broadband Financial Projection Model v14_final7.16" xfId="779" xr:uid="{00000000-0005-0000-0000-000038030000}"/>
    <cellStyle name="—_Maxis_Model_1_Residential Broadband Financial Projection Model v8 Tier 3_Residential Broadband Financial Projection Model v14_final7.201" xfId="780" xr:uid="{00000000-0005-0000-0000-000039030000}"/>
    <cellStyle name="_Multiple" xfId="781" xr:uid="{00000000-0005-0000-0000-00003A030000}"/>
    <cellStyle name="_MultipleSpace" xfId="782" xr:uid="{00000000-0005-0000-0000-00003B030000}"/>
    <cellStyle name="_norma1" xfId="783" xr:uid="{00000000-0005-0000-0000-00003C030000}"/>
    <cellStyle name="_Part III.200406.Loan and Liabilities details.(Site Name)" xfId="784" xr:uid="{00000000-0005-0000-0000-00003D030000}"/>
    <cellStyle name="_Part III.200406.Loan and Liabilities details.(Site Name)_(中企华)审计评估联合申报明细表.V1" xfId="785" xr:uid="{00000000-0005-0000-0000-00003E030000}"/>
    <cellStyle name="_Part III.200406.Loan and Liabilities details.(Site Name)_KPMG original version" xfId="786" xr:uid="{00000000-0005-0000-0000-00003F030000}"/>
    <cellStyle name="_Part III.200406.Loan and Liabilities details.(Site Name)_KPMG original version_(中企华)审计评估联合申报明细表.V1" xfId="787" xr:uid="{00000000-0005-0000-0000-000040030000}"/>
    <cellStyle name="_Part III.200406.Loan and Liabilities details.(Site Name)_KPMG original version_附表1-审计评估联合申报明细表630新" xfId="788" xr:uid="{00000000-0005-0000-0000-000041030000}"/>
    <cellStyle name="_Part III.200406.Loan and Liabilities details.(Site Name)_KPMG original version_附件1：审计评估联合申报明细表" xfId="789" xr:uid="{00000000-0005-0000-0000-000042030000}"/>
    <cellStyle name="_Part III.200406.Loan and Liabilities details.(Site Name)_KPMG original version_评估明细表(新准则)电力" xfId="790" xr:uid="{00000000-0005-0000-0000-000043030000}"/>
    <cellStyle name="_Part III.200406.Loan and Liabilities details.(Site Name)_KPMG original version_评估明细表(新准则)电力0630" xfId="791" xr:uid="{00000000-0005-0000-0000-000044030000}"/>
    <cellStyle name="_Part III.200406.Loan and Liabilities details.(Site Name)_KPMG original version_审计评估联合申报明细表－GG" xfId="792" xr:uid="{00000000-0005-0000-0000-000045030000}"/>
    <cellStyle name="_Part III.200406.Loan and Liabilities details.(Site Name)_Shenhua PBC package 050530" xfId="793" xr:uid="{00000000-0005-0000-0000-000046030000}"/>
    <cellStyle name="_Part III.200406.Loan and Liabilities details.(Site Name)_Shenhua PBC package 050530_(中企华)审计评估联合申报明细表.V1" xfId="794" xr:uid="{00000000-0005-0000-0000-000047030000}"/>
    <cellStyle name="_Part III.200406.Loan and Liabilities details.(Site Name)_Shenhua PBC package 050530_附表1-审计评估联合申报明细表630新" xfId="795" xr:uid="{00000000-0005-0000-0000-000048030000}"/>
    <cellStyle name="_Part III.200406.Loan and Liabilities details.(Site Name)_Shenhua PBC package 050530_附件1：审计评估联合申报明细表" xfId="796" xr:uid="{00000000-0005-0000-0000-000049030000}"/>
    <cellStyle name="_Part III.200406.Loan and Liabilities details.(Site Name)_Shenhua PBC package 050530_评估明细表(新准则)电力" xfId="797" xr:uid="{00000000-0005-0000-0000-00004A030000}"/>
    <cellStyle name="_Part III.200406.Loan and Liabilities details.(Site Name)_Shenhua PBC package 050530_评估明细表(新准则)电力0630" xfId="798" xr:uid="{00000000-0005-0000-0000-00004B030000}"/>
    <cellStyle name="_Part III.200406.Loan and Liabilities details.(Site Name)_Shenhua PBC package 050530_审计评估联合申报明细表－GG" xfId="799" xr:uid="{00000000-0005-0000-0000-00004C030000}"/>
    <cellStyle name="_Part III.200406.Loan and Liabilities details.(Site Name)_附表1-审计评估联合申报明细表630新" xfId="800" xr:uid="{00000000-0005-0000-0000-00004D030000}"/>
    <cellStyle name="_Part III.200406.Loan and Liabilities details.(Site Name)_附件1：审计评估联合申报明细表" xfId="801" xr:uid="{00000000-0005-0000-0000-00004E030000}"/>
    <cellStyle name="_Part III.200406.Loan and Liabilities details.(Site Name)_评估明细表(新准则)电力" xfId="802" xr:uid="{00000000-0005-0000-0000-00004F030000}"/>
    <cellStyle name="_Part III.200406.Loan and Liabilities details.(Site Name)_评估明细表(新准则)电力0630" xfId="803" xr:uid="{00000000-0005-0000-0000-000050030000}"/>
    <cellStyle name="_Part III.200406.Loan and Liabilities details.(Site Name)_审计调查表.V3" xfId="804" xr:uid="{00000000-0005-0000-0000-000051030000}"/>
    <cellStyle name="_Part III.200406.Loan and Liabilities details.(Site Name)_审计评估联合申报明细表－GG" xfId="805" xr:uid="{00000000-0005-0000-0000-000052030000}"/>
    <cellStyle name="_PBC content" xfId="806" xr:uid="{00000000-0005-0000-0000-000053030000}"/>
    <cellStyle name="_PBC-assets1" xfId="807" xr:uid="{00000000-0005-0000-0000-000054030000}"/>
    <cellStyle name="_Percent" xfId="808" xr:uid="{00000000-0005-0000-0000-000055030000}"/>
    <cellStyle name="_PercentSpace" xfId="809" xr:uid="{00000000-0005-0000-0000-000056030000}"/>
    <cellStyle name="_PL" xfId="810" xr:uid="{00000000-0005-0000-0000-000057030000}"/>
    <cellStyle name="_PRC Adjustments 011231" xfId="811" xr:uid="{00000000-0005-0000-0000-000058030000}"/>
    <cellStyle name="_PRC Adjustments 011231_CCB.Dec03AuditPack.GL.V2" xfId="812" xr:uid="{00000000-0005-0000-0000-000059030000}"/>
    <cellStyle name="_PRC Adjustments 011231_CCB.GLAudit Package.040114" xfId="813" xr:uid="{00000000-0005-0000-0000-00005A030000}"/>
    <cellStyle name="_PRC Adjustments 011231_CCB.GLAudit Package.040114_CCB.Dec03AuditPack.GL.V2" xfId="814" xr:uid="{00000000-0005-0000-0000-00005B030000}"/>
    <cellStyle name="_PRC Adjustments 011231_CCB.HO.New TB template.CCB PRC IAS Sorting.040223 trial run" xfId="815" xr:uid="{00000000-0005-0000-0000-00005C030000}"/>
    <cellStyle name="_PRC Adjustments 011231_CCB.HO.New TB template.CCB PRC IAS Sorting.040223 trial run_CCB.Dec03AuditPack.GL.V2" xfId="816" xr:uid="{00000000-0005-0000-0000-00005D030000}"/>
    <cellStyle name="_PRC Adjustments 011231_CCB.HO.New TB template.IAS Sorting.040210" xfId="817" xr:uid="{00000000-0005-0000-0000-00005E030000}"/>
    <cellStyle name="_PRC Adjustments 011231_CCB.HO.New TB template.IAS Sorting.040210_CCB.Dec03AuditPack.GL.V2" xfId="818" xr:uid="{00000000-0005-0000-0000-00005F030000}"/>
    <cellStyle name="_PRC Adjustments 011231_CCB.HO.New TB template.PRC Sorting.040210" xfId="819" xr:uid="{00000000-0005-0000-0000-000060030000}"/>
    <cellStyle name="_PRC Adjustments 011231_CCB.HO.New TB template.PRC Sorting.040210_CCB.Dec03AuditPack.GL.V2" xfId="820" xr:uid="{00000000-0005-0000-0000-000061030000}"/>
    <cellStyle name="_PRC Adjustments 021231" xfId="821" xr:uid="{00000000-0005-0000-0000-000062030000}"/>
    <cellStyle name="_PRC Adjustments 021231_CCB.Dec03AuditPack.GL.V2" xfId="822" xr:uid="{00000000-0005-0000-0000-000063030000}"/>
    <cellStyle name="_PRC Adjustments 021231_CCB.GLAudit Package.040114" xfId="823" xr:uid="{00000000-0005-0000-0000-000064030000}"/>
    <cellStyle name="_PRC Adjustments 021231_CCB.GLAudit Package.040114_CCB.Dec03AuditPack.GL.V2" xfId="824" xr:uid="{00000000-0005-0000-0000-000065030000}"/>
    <cellStyle name="_PRC Adjustments 021231_CCB.HO.New TB template.CCB PRC IAS Sorting.040223 trial run" xfId="825" xr:uid="{00000000-0005-0000-0000-000066030000}"/>
    <cellStyle name="_PRC Adjustments 021231_CCB.HO.New TB template.CCB PRC IAS Sorting.040223 trial run_CCB.Dec03AuditPack.GL.V2" xfId="826" xr:uid="{00000000-0005-0000-0000-000067030000}"/>
    <cellStyle name="_PRC Adjustments 021231_CCB.HO.New TB template.IAS Sorting.040210" xfId="827" xr:uid="{00000000-0005-0000-0000-000068030000}"/>
    <cellStyle name="_PRC Adjustments 021231_CCB.HO.New TB template.IAS Sorting.040210_CCB.Dec03AuditPack.GL.V2" xfId="828" xr:uid="{00000000-0005-0000-0000-000069030000}"/>
    <cellStyle name="_PRC Adjustments 021231_CCB.HO.New TB template.PRC Sorting.040210" xfId="829" xr:uid="{00000000-0005-0000-0000-00006A030000}"/>
    <cellStyle name="_PRC Adjustments 021231_CCB.HO.New TB template.PRC Sorting.040210_CCB.Dec03AuditPack.GL.V2" xfId="830" xr:uid="{00000000-0005-0000-0000-00006B030000}"/>
    <cellStyle name="_PRC Adjustments 030630" xfId="831" xr:uid="{00000000-0005-0000-0000-00006C030000}"/>
    <cellStyle name="_PRC Adjustments 030630_CCB.Dec03AuditPack.GL.V2" xfId="832" xr:uid="{00000000-0005-0000-0000-00006D030000}"/>
    <cellStyle name="_PRC Adjustments 030630_CCB.GLAudit Package.040114" xfId="833" xr:uid="{00000000-0005-0000-0000-00006E030000}"/>
    <cellStyle name="_PRC Adjustments 030630_CCB.GLAudit Package.040114_CCB.Dec03AuditPack.GL.V2" xfId="834" xr:uid="{00000000-0005-0000-0000-00006F030000}"/>
    <cellStyle name="_PRC Adjustments 030630_CCB.HO.New TB template.CCB PRC IAS Sorting.040223 trial run" xfId="835" xr:uid="{00000000-0005-0000-0000-000070030000}"/>
    <cellStyle name="_PRC Adjustments 030630_CCB.HO.New TB template.CCB PRC IAS Sorting.040223 trial run_CCB.Dec03AuditPack.GL.V2" xfId="836" xr:uid="{00000000-0005-0000-0000-000071030000}"/>
    <cellStyle name="_PRC Adjustments 030630_CCB.HO.New TB template.IAS Sorting.040210" xfId="837" xr:uid="{00000000-0005-0000-0000-000072030000}"/>
    <cellStyle name="_PRC Adjustments 030630_CCB.HO.New TB template.IAS Sorting.040210_CCB.Dec03AuditPack.GL.V2" xfId="838" xr:uid="{00000000-0005-0000-0000-000073030000}"/>
    <cellStyle name="_PRC Adjustments 030630_CCB.HO.New TB template.PRC Sorting.040210" xfId="839" xr:uid="{00000000-0005-0000-0000-000074030000}"/>
    <cellStyle name="_PRC Adjustments 030630_CCB.HO.New TB template.PRC Sorting.040210_CCB.Dec03AuditPack.GL.V2" xfId="840" xr:uid="{00000000-0005-0000-0000-000075030000}"/>
    <cellStyle name="_profit forecast准则差异 0526－v2" xfId="841" xr:uid="{00000000-0005-0000-0000-000076030000}"/>
    <cellStyle name="_Sailing Model-HK" xfId="842" xr:uid="{00000000-0005-0000-0000-000077030000}"/>
    <cellStyle name="_Shenhua PBC package 050530" xfId="843" xr:uid="{00000000-0005-0000-0000-000078030000}"/>
    <cellStyle name="_Shenhua PBC package 050530_(中企华)审计评估联合申报明细表.V1" xfId="844" xr:uid="{00000000-0005-0000-0000-000079030000}"/>
    <cellStyle name="_Shenhua PBC package 050530_附表1-审计评估联合申报明细表630新" xfId="845" xr:uid="{00000000-0005-0000-0000-00007A030000}"/>
    <cellStyle name="_Shenhua PBC package 050530_附件1：审计评估联合申报明细表" xfId="846" xr:uid="{00000000-0005-0000-0000-00007B030000}"/>
    <cellStyle name="_Shenhua PBC package 050530_评估明细表(新准则)电力" xfId="847" xr:uid="{00000000-0005-0000-0000-00007C030000}"/>
    <cellStyle name="_Shenhua PBC package 050530_评估明细表(新准则)电力0630" xfId="848" xr:uid="{00000000-0005-0000-0000-00007D030000}"/>
    <cellStyle name="_Shenhua PBC package 050530_审计评估联合申报明细表－GG" xfId="849" xr:uid="{00000000-0005-0000-0000-00007E030000}"/>
    <cellStyle name="_SubHeading" xfId="850" xr:uid="{00000000-0005-0000-0000-00007F030000}"/>
    <cellStyle name="_SubHeading_ICP_CSC_1Q_01_gStyle_5-30-2001" xfId="851" xr:uid="{00000000-0005-0000-0000-000080030000}"/>
    <cellStyle name="_Table" xfId="852" xr:uid="{00000000-0005-0000-0000-000081030000}"/>
    <cellStyle name="_TableHead" xfId="853" xr:uid="{00000000-0005-0000-0000-000082030000}"/>
    <cellStyle name="_TableHeading" xfId="854" xr:uid="{00000000-0005-0000-0000-000083030000}"/>
    <cellStyle name="_TableHeading_ICP_CSC_1Q_01_gStyle_5-30-2001" xfId="855" xr:uid="{00000000-0005-0000-0000-000084030000}"/>
    <cellStyle name="_TableRowBorder" xfId="856" xr:uid="{00000000-0005-0000-0000-000085030000}"/>
    <cellStyle name="_TableRowHead" xfId="857" xr:uid="{00000000-0005-0000-0000-000086030000}"/>
    <cellStyle name="_TableRowHeading" xfId="858" xr:uid="{00000000-0005-0000-0000-000087030000}"/>
    <cellStyle name="_TableSuperHead" xfId="859" xr:uid="{00000000-0005-0000-0000-000088030000}"/>
    <cellStyle name="_TableSuperHeading" xfId="860" xr:uid="{00000000-0005-0000-0000-000089030000}"/>
    <cellStyle name="_TableSuperHeading_ICP_CSC_1Q_01_gStyle_5-30-2001" xfId="861" xr:uid="{00000000-0005-0000-0000-00008A030000}"/>
    <cellStyle name="_TableText" xfId="862" xr:uid="{00000000-0005-0000-0000-00008B030000}"/>
    <cellStyle name="_北仑土地汇总" xfId="863" xr:uid="{00000000-0005-0000-0000-00008C030000}"/>
    <cellStyle name="_成本法评估审计联合申报明细表" xfId="864" xr:uid="{00000000-0005-0000-0000-00008D030000}"/>
    <cellStyle name="_电厂三张主表" xfId="865" xr:uid="{00000000-0005-0000-0000-00008E030000}"/>
    <cellStyle name="_电信项目资产评估调查表06.4.30（收益法）-信息公司" xfId="866" xr:uid="{00000000-0005-0000-0000-00008F030000}"/>
    <cellStyle name="_东兴热电评估汇总表" xfId="867" xr:uid="{00000000-0005-0000-0000-000090030000}"/>
    <cellStyle name="_房屋建筑评估申报表" xfId="868" xr:uid="{00000000-0005-0000-0000-000091030000}"/>
    <cellStyle name="_非电力业务收益法申报表" xfId="869" xr:uid="{00000000-0005-0000-0000-000092030000}"/>
    <cellStyle name="_福建收入成本预测" xfId="870" xr:uid="{00000000-0005-0000-0000-000093030000}"/>
    <cellStyle name="_附表1-资产评估成本法申报表0630" xfId="871" xr:uid="{00000000-0005-0000-0000-000094030000}"/>
    <cellStyle name="_附件1：审计评估联合申报明细表" xfId="872" xr:uid="{00000000-0005-0000-0000-000095030000}"/>
    <cellStyle name="_附件3：收益法申报表（煤炭行业）" xfId="873" xr:uid="{00000000-0005-0000-0000-000096030000}"/>
    <cellStyle name="_副本PBC-liab &amp; equity-II" xfId="874" xr:uid="{00000000-0005-0000-0000-000097030000}"/>
    <cellStyle name="_估值(DCF)尽职调查预测表(收益法)xin7.23" xfId="875" xr:uid="{00000000-0005-0000-0000-000098030000}"/>
    <cellStyle name="_固定资产评估明细表" xfId="876" xr:uid="{00000000-0005-0000-0000-000099030000}"/>
    <cellStyle name="_广西新天德--收益法预测表" xfId="877" xr:uid="{00000000-0005-0000-0000-00009A030000}"/>
    <cellStyle name="_国电双辽发电厂1017（按原来模型）" xfId="878" xr:uid="{00000000-0005-0000-0000-00009B030000}"/>
    <cellStyle name="_国电双辽发电厂1019(feng)调整一年内到期长期借款" xfId="879" xr:uid="{00000000-0005-0000-0000-00009C030000}"/>
    <cellStyle name="_国电双辽发电公司1011" xfId="880" xr:uid="{00000000-0005-0000-0000-00009D030000}"/>
    <cellStyle name="_国电双辽发电公司1020(定)" xfId="881" xr:uid="{00000000-0005-0000-0000-00009E030000}"/>
    <cellStyle name="_国旅估值调查表（旅游与免税销售）20061026" xfId="882" xr:uid="{00000000-0005-0000-0000-00009F030000}"/>
    <cellStyle name="_国旅合并现金流（抵消后）" xfId="883" xr:uid="{00000000-0005-0000-0000-0000A0030000}"/>
    <cellStyle name="_海航集团--航空公司评估表格(填表版）1" xfId="884" xr:uid="{00000000-0005-0000-0000-0000A1030000}"/>
    <cellStyle name="_海南收入成本预测" xfId="885" xr:uid="{00000000-0005-0000-0000-0000A2030000}"/>
    <cellStyle name="_汉元三九" xfId="886" xr:uid="{00000000-0005-0000-0000-0000A3030000}"/>
    <cellStyle name="_合并（武汉双鹤）" xfId="887" xr:uid="{00000000-0005-0000-0000-0000A4030000}"/>
    <cellStyle name="_湖北收入成本预测" xfId="888" xr:uid="{00000000-0005-0000-0000-0000A5030000}"/>
    <cellStyle name="_评估申报表--老版－审计0000" xfId="889" xr:uid="{00000000-0005-0000-0000-0000A6030000}"/>
    <cellStyle name="_评估申报表--老版－审计0000_04-雷沃动力收益法评估表2008-06(dxz)" xfId="890" xr:uid="{00000000-0005-0000-0000-0000A7030000}"/>
    <cellStyle name="_评估申报表--老版－审计0000_Book1" xfId="891" xr:uid="{00000000-0005-0000-0000-0000A8030000}"/>
    <cellStyle name="_评估申报表--老版－审计0000_Sheet5" xfId="892" xr:uid="{00000000-0005-0000-0000-0000A9030000}"/>
    <cellStyle name="_评估申报表--老版－审计0000_宝源生物收益法模型表" xfId="893" xr:uid="{00000000-0005-0000-0000-0000AA030000}"/>
    <cellStyle name="_评估申报表--老版－审计0000_宝源生物收益法模型表4-6" xfId="894" xr:uid="{00000000-0005-0000-0000-0000AB030000}"/>
    <cellStyle name="_评估申报表--老版－审计0000_宝源生物收益法评估明细表4-10-1" xfId="895" xr:uid="{00000000-0005-0000-0000-0000AC030000}"/>
    <cellStyle name="_评估申报表--老版－审计0000_宝源生物收益法评估明细表4-11(正式）" xfId="896" xr:uid="{00000000-0005-0000-0000-0000AD030000}"/>
    <cellStyle name="_评估申报表--老版－审计0000_宝源生物收益法评估明细表4-12(正式）" xfId="897" xr:uid="{00000000-0005-0000-0000-0000AE030000}"/>
    <cellStyle name="_评估申报表--老版－审计0000_宝源生物收益法评估明细表4-6" xfId="898" xr:uid="{00000000-0005-0000-0000-0000AF030000}"/>
    <cellStyle name="_评估申报表--老版－审计0000_常州东芝收益法模型表-Toshiba折现率" xfId="899" xr:uid="{00000000-0005-0000-0000-0000B0030000}"/>
    <cellStyle name="_评估申报表--老版－审计0000_电力企业收益法表格" xfId="900" xr:uid="{00000000-0005-0000-0000-0000B1030000}"/>
    <cellStyle name="_评估申报表--老版－审计0000_收益法模型表" xfId="901" xr:uid="{00000000-0005-0000-0000-0000B2030000}"/>
    <cellStyle name="_评估申报表--老版－审计0000_收益法模型表1" xfId="902" xr:uid="{00000000-0005-0000-0000-0000B3030000}"/>
    <cellStyle name="_评估申报表--老版－审计0000_特车收益法各种指标" xfId="903" xr:uid="{00000000-0005-0000-0000-0000B4030000}"/>
    <cellStyle name="_评估申报表--老版－审计0000_无风险收益表" xfId="904" xr:uid="{00000000-0005-0000-0000-0000B5030000}"/>
    <cellStyle name="_评估申报表--老版－审计0000_债券收益率" xfId="905" xr:uid="{00000000-0005-0000-0000-0000B6030000}"/>
    <cellStyle name="_评估申报表--老版－审计0000_折现率wind计算模型-火电模型" xfId="906" xr:uid="{00000000-0005-0000-0000-0000B7030000}"/>
    <cellStyle name="_其他应收款帐龄分析12月份" xfId="907" xr:uid="{00000000-0005-0000-0000-0000B8030000}"/>
    <cellStyle name="_三河成本法1期20060721" xfId="908" xr:uid="{00000000-0005-0000-0000-0000B9030000}"/>
    <cellStyle name="_三九集团收益法调查表（2006年9月）" xfId="909" xr:uid="{00000000-0005-0000-0000-0000BA030000}"/>
    <cellStyle name="_三九集团收益法调查表（九恒2006年8月）" xfId="910" xr:uid="{00000000-0005-0000-0000-0000BB030000}"/>
    <cellStyle name="_三九集团收益法调查表2006三九医贸1103" xfId="911" xr:uid="{00000000-0005-0000-0000-0000BC030000}"/>
    <cellStyle name="_三九脑科收益法表格" xfId="912" xr:uid="{00000000-0005-0000-0000-0000BD030000}"/>
    <cellStyle name="_上市公司名单" xfId="913" xr:uid="{00000000-0005-0000-0000-0000BE030000}"/>
    <cellStyle name="_设计公司" xfId="914" xr:uid="{00000000-0005-0000-0000-0000BF030000}"/>
    <cellStyle name="_深南玻价值估计070319下午(深南玻收益率只考虑长期债务)" xfId="915" xr:uid="{00000000-0005-0000-0000-0000C0030000}"/>
    <cellStyle name="_深圳赤湾胜宝旺工程有限公司现金流模型预测0806(5)" xfId="916" xr:uid="{00000000-0005-0000-0000-0000C1030000}"/>
    <cellStyle name="_审定报表(初稿）OK" xfId="917" xr:uid="{00000000-0005-0000-0000-0000C2030000}"/>
    <cellStyle name="_审计调查表.V3" xfId="918" xr:uid="{00000000-0005-0000-0000-0000C3030000}"/>
    <cellStyle name="_审计调整汇总-外高桥 9-1" xfId="919" xr:uid="{00000000-0005-0000-0000-0000C4030000}"/>
    <cellStyle name="_审计评估联合申报明细表－GG" xfId="920" xr:uid="{00000000-0005-0000-0000-0000C5030000}"/>
    <cellStyle name="_石嘴山一电收益法计算表" xfId="921" xr:uid="{00000000-0005-0000-0000-0000C6030000}"/>
    <cellStyle name="_时代电气本部资产评估申报表    （成本1" xfId="922" xr:uid="{00000000-0005-0000-0000-0000C7030000}"/>
    <cellStyle name="_试算-新钢钒收益表(11.16)" xfId="923" xr:uid="{00000000-0005-0000-0000-0000C8030000}"/>
    <cellStyle name="_收益法计算表" xfId="924" xr:uid="{00000000-0005-0000-0000-0000C9030000}"/>
    <cellStyle name="_收益法评估预测表8.22" xfId="925" xr:uid="{00000000-0005-0000-0000-0000CA030000}"/>
    <cellStyle name="_收益预测表（正龙煤业）" xfId="926" xr:uid="{00000000-0005-0000-0000-0000CB030000}"/>
    <cellStyle name="_书刊提成差价明细表-美术社" xfId="927" xr:uid="{00000000-0005-0000-0000-0000CC030000}"/>
    <cellStyle name="_四川通建本部" xfId="928" xr:uid="{00000000-0005-0000-0000-0000CD030000}"/>
    <cellStyle name="_泰山玻纤现金流预测061210" xfId="929" xr:uid="{00000000-0005-0000-0000-0000CE030000}"/>
    <cellStyle name="_图书存货评估表" xfId="930" xr:uid="{00000000-0005-0000-0000-0000CF030000}"/>
    <cellStyle name="_外高桥收益预测表" xfId="931" xr:uid="{00000000-0005-0000-0000-0000D0030000}"/>
    <cellStyle name="_文函专递0211-施工企业调查表（附件）" xfId="932" xr:uid="{00000000-0005-0000-0000-0000D1030000}"/>
    <cellStyle name="_五凌电力现金流计算表20060916" xfId="933" xr:uid="{00000000-0005-0000-0000-0000D2030000}"/>
    <cellStyle name="_新华航空现金流预测060714初定送神华(回收营运资金)" xfId="934" xr:uid="{00000000-0005-0000-0000-0000D3030000}"/>
    <cellStyle name="_新准则评估明细表" xfId="935" xr:uid="{00000000-0005-0000-0000-0000D4030000}"/>
    <cellStyle name="_新准则收益法调查表（庐山旅游公司）" xfId="936" xr:uid="{00000000-0005-0000-0000-0000D5030000}"/>
    <cellStyle name="_雅安三九中药材科技产业化有限公司收益法调查表（2006年9月）" xfId="937" xr:uid="{00000000-0005-0000-0000-0000D6030000}"/>
    <cellStyle name="_烟台渤海轮渡现金流预测061121下午" xfId="938" xr:uid="{00000000-0005-0000-0000-0000D7030000}"/>
    <cellStyle name="_一重股份成本法评估表0630" xfId="939" xr:uid="{00000000-0005-0000-0000-0000D8030000}"/>
    <cellStyle name="_一重股份收益法630-2" xfId="940" xr:uid="{00000000-0005-0000-0000-0000D9030000}"/>
    <cellStyle name="_医股合并口径现金流预测1217（调整9-12月）" xfId="941" xr:uid="{00000000-0005-0000-0000-0000DA030000}"/>
    <cellStyle name="_营销公司电信项目资产评估调查表改版（收益法）-营销公司2006.4.30" xfId="942" xr:uid="{00000000-0005-0000-0000-0000DB030000}"/>
    <cellStyle name="_永城煤电土地评估申报表" xfId="943" xr:uid="{00000000-0005-0000-0000-0000DC030000}"/>
    <cellStyle name="_预测" xfId="944" xr:uid="{00000000-0005-0000-0000-0000DD030000}"/>
    <cellStyle name="_折线系数" xfId="945" xr:uid="{00000000-0005-0000-0000-0000DE030000}"/>
    <cellStyle name="_浙江收入成本预测" xfId="946" xr:uid="{00000000-0005-0000-0000-0000DF030000}"/>
    <cellStyle name="_指令11(附件：电信实业调查表(补充财务" xfId="947" xr:uid="{00000000-0005-0000-0000-0000E0030000}"/>
    <cellStyle name="_中联第一部分  资产评估申报表（收益法）" xfId="948" xr:uid="{00000000-0005-0000-0000-0000E1030000}"/>
    <cellStyle name="_宗申现金流预测060723" xfId="949" xr:uid="{00000000-0005-0000-0000-0000E2030000}"/>
    <cellStyle name="_总体：财务数据长期投资情况统计表" xfId="950" xr:uid="{00000000-0005-0000-0000-0000E3030000}"/>
    <cellStyle name="{Comma [0]}" xfId="951" xr:uid="{00000000-0005-0000-0000-0000E4030000}"/>
    <cellStyle name="{Comma}" xfId="952" xr:uid="{00000000-0005-0000-0000-0000E5030000}"/>
    <cellStyle name="{Date}" xfId="953" xr:uid="{00000000-0005-0000-0000-0000E6030000}"/>
    <cellStyle name="{Month}" xfId="954" xr:uid="{00000000-0005-0000-0000-0000E7030000}"/>
    <cellStyle name="{Percent}" xfId="955" xr:uid="{00000000-0005-0000-0000-0000E8030000}"/>
    <cellStyle name="{Thousand [0]}" xfId="956" xr:uid="{00000000-0005-0000-0000-0000E9030000}"/>
    <cellStyle name="{Thousand}" xfId="957" xr:uid="{00000000-0005-0000-0000-0000EA030000}"/>
    <cellStyle name="{Z'0000(1 dec)}" xfId="958" xr:uid="{00000000-0005-0000-0000-0000EB030000}"/>
    <cellStyle name="{Z'0000(4 dec)}" xfId="959" xr:uid="{00000000-0005-0000-0000-0000EC030000}"/>
    <cellStyle name="£ BP" xfId="960" xr:uid="{00000000-0005-0000-0000-0000ED030000}"/>
    <cellStyle name="¥ JY" xfId="961" xr:uid="{00000000-0005-0000-0000-0000EE030000}"/>
    <cellStyle name="0" xfId="962" xr:uid="{00000000-0005-0000-0000-0000EF030000}"/>
    <cellStyle name="0%" xfId="963" xr:uid="{00000000-0005-0000-0000-0000F0030000}"/>
    <cellStyle name="0,0_x000a__x000a_NA_x000a__x000a_" xfId="964" xr:uid="{00000000-0005-0000-0000-0000F1030000}"/>
    <cellStyle name="0,0_x000d__x000a_NA_x000d__x000a_" xfId="965" xr:uid="{00000000-0005-0000-0000-0000F2030000}"/>
    <cellStyle name="0,0_x000d__x000a_NA_x000d__x000a_ 2" xfId="966" xr:uid="{00000000-0005-0000-0000-0000F3030000}"/>
    <cellStyle name="0,0_x000d__x000a_NA_x000d__x000a_ 2 2" xfId="967" xr:uid="{00000000-0005-0000-0000-0000F4030000}"/>
    <cellStyle name="0,0_x000d__x000a_NA_x000d__x000a_ 3" xfId="968" xr:uid="{00000000-0005-0000-0000-0000F5030000}"/>
    <cellStyle name="0,0_x000d__x000a_NA_x000d__x000a__常州变压器试算平衡表8-22" xfId="969" xr:uid="{00000000-0005-0000-0000-0000F6030000}"/>
    <cellStyle name="0.0%" xfId="970" xr:uid="{00000000-0005-0000-0000-0000F7030000}"/>
    <cellStyle name="0.00%" xfId="971" xr:uid="{00000000-0005-0000-0000-0000F8030000}"/>
    <cellStyle name="00" xfId="972" xr:uid="{00000000-0005-0000-0000-0000F9030000}"/>
    <cellStyle name="1,000" xfId="973" xr:uid="{00000000-0005-0000-0000-0000FA030000}"/>
    <cellStyle name="1,000x" xfId="974" xr:uid="{00000000-0005-0000-0000-0000FB030000}"/>
    <cellStyle name="1,comma" xfId="975" xr:uid="{00000000-0005-0000-0000-0000FC030000}"/>
    <cellStyle name="10" xfId="976" xr:uid="{00000000-0005-0000-0000-0000FD030000}"/>
    <cellStyle name="12" xfId="977" xr:uid="{00000000-0005-0000-0000-0000FE030000}"/>
    <cellStyle name="14" xfId="978" xr:uid="{00000000-0005-0000-0000-0000FF030000}"/>
    <cellStyle name="18" xfId="979" xr:uid="{00000000-0005-0000-0000-000000040000}"/>
    <cellStyle name="24" xfId="980" xr:uid="{00000000-0005-0000-0000-000001040000}"/>
    <cellStyle name="3?1?_REF" xfId="981" xr:uid="{00000000-0005-0000-0000-000002040000}"/>
    <cellStyle name="3￡1?_REFF" xfId="982" xr:uid="{00000000-0005-0000-0000-000003040000}"/>
    <cellStyle name="³£¹æ_Conso.new4" xfId="983" xr:uid="{00000000-0005-0000-0000-000004040000}"/>
    <cellStyle name="6mal" xfId="984" xr:uid="{00000000-0005-0000-0000-000005040000}"/>
    <cellStyle name="9" xfId="985" xr:uid="{00000000-0005-0000-0000-000006040000}"/>
    <cellStyle name="99/12/31" xfId="986" xr:uid="{00000000-0005-0000-0000-000007040000}"/>
    <cellStyle name="aa" xfId="987" xr:uid="{00000000-0005-0000-0000-000008040000}"/>
    <cellStyle name="AA FRAME" xfId="988" xr:uid="{00000000-0005-0000-0000-000009040000}"/>
    <cellStyle name="AA HEADING" xfId="989" xr:uid="{00000000-0005-0000-0000-00000A040000}"/>
    <cellStyle name="AA INITIALS" xfId="990" xr:uid="{00000000-0005-0000-0000-00000B040000}"/>
    <cellStyle name="AA INPUT" xfId="991" xr:uid="{00000000-0005-0000-0000-00000C040000}"/>
    <cellStyle name="AA LOCK" xfId="992" xr:uid="{00000000-0005-0000-0000-00000D040000}"/>
    <cellStyle name="AA MGR NAME" xfId="993" xr:uid="{00000000-0005-0000-0000-00000E040000}"/>
    <cellStyle name="AA NORMAL" xfId="994" xr:uid="{00000000-0005-0000-0000-00000F040000}"/>
    <cellStyle name="AA NUMBER" xfId="995" xr:uid="{00000000-0005-0000-0000-000010040000}"/>
    <cellStyle name="AA NUMBER2" xfId="996" xr:uid="{00000000-0005-0000-0000-000011040000}"/>
    <cellStyle name="AA QUESTION" xfId="997" xr:uid="{00000000-0005-0000-0000-000012040000}"/>
    <cellStyle name="AA SHADE" xfId="998" xr:uid="{00000000-0005-0000-0000-000013040000}"/>
    <cellStyle name="Accent1" xfId="999" xr:uid="{00000000-0005-0000-0000-000014040000}"/>
    <cellStyle name="Accent1 - 20%" xfId="1000" xr:uid="{00000000-0005-0000-0000-000015040000}"/>
    <cellStyle name="Accent1 - 40%" xfId="1001" xr:uid="{00000000-0005-0000-0000-000016040000}"/>
    <cellStyle name="Accent1 - 60%" xfId="1002" xr:uid="{00000000-0005-0000-0000-000017040000}"/>
    <cellStyle name="Accent2" xfId="1003" xr:uid="{00000000-0005-0000-0000-000018040000}"/>
    <cellStyle name="Accent2 - 20%" xfId="1004" xr:uid="{00000000-0005-0000-0000-000019040000}"/>
    <cellStyle name="Accent2 - 40%" xfId="1005" xr:uid="{00000000-0005-0000-0000-00001A040000}"/>
    <cellStyle name="Accent2 - 60%" xfId="1006" xr:uid="{00000000-0005-0000-0000-00001B040000}"/>
    <cellStyle name="Accent3" xfId="1007" xr:uid="{00000000-0005-0000-0000-00001C040000}"/>
    <cellStyle name="Accent3 - 20%" xfId="1008" xr:uid="{00000000-0005-0000-0000-00001D040000}"/>
    <cellStyle name="Accent3 - 40%" xfId="1009" xr:uid="{00000000-0005-0000-0000-00001E040000}"/>
    <cellStyle name="Accent3 - 60%" xfId="1010" xr:uid="{00000000-0005-0000-0000-00001F040000}"/>
    <cellStyle name="Accent4" xfId="1011" xr:uid="{00000000-0005-0000-0000-000020040000}"/>
    <cellStyle name="Accent4 - 20%" xfId="1012" xr:uid="{00000000-0005-0000-0000-000021040000}"/>
    <cellStyle name="Accent4 - 40%" xfId="1013" xr:uid="{00000000-0005-0000-0000-000022040000}"/>
    <cellStyle name="Accent4 - 60%" xfId="1014" xr:uid="{00000000-0005-0000-0000-000023040000}"/>
    <cellStyle name="Accent5" xfId="1015" xr:uid="{00000000-0005-0000-0000-000024040000}"/>
    <cellStyle name="Accent5 - 20%" xfId="1016" xr:uid="{00000000-0005-0000-0000-000025040000}"/>
    <cellStyle name="Accent5 - 40%" xfId="1017" xr:uid="{00000000-0005-0000-0000-000026040000}"/>
    <cellStyle name="Accent5 - 60%" xfId="1018" xr:uid="{00000000-0005-0000-0000-000027040000}"/>
    <cellStyle name="Accent6" xfId="1019" xr:uid="{00000000-0005-0000-0000-000028040000}"/>
    <cellStyle name="Accent6 - 20%" xfId="1020" xr:uid="{00000000-0005-0000-0000-000029040000}"/>
    <cellStyle name="Accent6 - 40%" xfId="1021" xr:uid="{00000000-0005-0000-0000-00002A040000}"/>
    <cellStyle name="Accent6 - 60%" xfId="1022" xr:uid="{00000000-0005-0000-0000-00002B040000}"/>
    <cellStyle name="accounting" xfId="1023" xr:uid="{00000000-0005-0000-0000-00002C040000}"/>
    <cellStyle name="args.style" xfId="1024" xr:uid="{00000000-0005-0000-0000-00002D040000}"/>
    <cellStyle name="Assumption" xfId="1025" xr:uid="{00000000-0005-0000-0000-00002E040000}"/>
    <cellStyle name="b" xfId="1026" xr:uid="{00000000-0005-0000-0000-00002F040000}"/>
    <cellStyle name="background" xfId="1027" xr:uid="{00000000-0005-0000-0000-000030040000}"/>
    <cellStyle name="banner" xfId="1028" xr:uid="{00000000-0005-0000-0000-000031040000}"/>
    <cellStyle name="bl" xfId="1029" xr:uid="{00000000-0005-0000-0000-000032040000}"/>
    <cellStyle name="Black" xfId="1030" xr:uid="{00000000-0005-0000-0000-000033040000}"/>
    <cellStyle name="blank" xfId="1031" xr:uid="{00000000-0005-0000-0000-000034040000}"/>
    <cellStyle name="Blue" xfId="1032" xr:uid="{00000000-0005-0000-0000-000035040000}"/>
    <cellStyle name="Blue Title" xfId="1033" xr:uid="{00000000-0005-0000-0000-000036040000}"/>
    <cellStyle name="Body" xfId="1034" xr:uid="{00000000-0005-0000-0000-000037040000}"/>
    <cellStyle name="Bold/Border" xfId="1035" xr:uid="{00000000-0005-0000-0000-000038040000}"/>
    <cellStyle name="Border" xfId="1036" xr:uid="{00000000-0005-0000-0000-000039040000}"/>
    <cellStyle name="Border Heavy" xfId="1037" xr:uid="{00000000-0005-0000-0000-00003A040000}"/>
    <cellStyle name="Border Thin" xfId="1038" xr:uid="{00000000-0005-0000-0000-00003B040000}"/>
    <cellStyle name="Bullet" xfId="1039" xr:uid="{00000000-0005-0000-0000-00003C040000}"/>
    <cellStyle name="c" xfId="1040" xr:uid="{00000000-0005-0000-0000-00003D040000}"/>
    <cellStyle name="c_1028ERP明细估值(DCF)尽职调查表(金嗓子)" xfId="1041" xr:uid="{00000000-0005-0000-0000-00003E040000}"/>
    <cellStyle name="c_EVP3.01" xfId="1042" xr:uid="{00000000-0005-0000-0000-00003F040000}"/>
    <cellStyle name="c_GB MODEL 082803 V1" xfId="1043" xr:uid="{00000000-0005-0000-0000-000040040000}"/>
    <cellStyle name="c_GB MODEL 083103 PRC  V3 w product mix change" xfId="1044" xr:uid="{00000000-0005-0000-0000-000041040000}"/>
    <cellStyle name="c_GB model V5.2 0914" xfId="1045" xr:uid="{00000000-0005-0000-0000-000042040000}"/>
    <cellStyle name="c_GB model V7 0914" xfId="1046" xr:uid="{00000000-0005-0000-0000-000043040000}"/>
    <cellStyle name="c_GB model V7 0921" xfId="1047" xr:uid="{00000000-0005-0000-0000-000044040000}"/>
    <cellStyle name="c_铝厂" xfId="1048" xr:uid="{00000000-0005-0000-0000-000045040000}"/>
    <cellStyle name="c_铝厂现金流1122B" xfId="1049" xr:uid="{00000000-0005-0000-0000-000046040000}"/>
    <cellStyle name="c_铝厂现金流1125" xfId="1050" xr:uid="{00000000-0005-0000-0000-000047040000}"/>
    <cellStyle name="c_现金流" xfId="1051" xr:uid="{00000000-0005-0000-0000-000048040000}"/>
    <cellStyle name="calc" xfId="1052" xr:uid="{00000000-0005-0000-0000-000049040000}"/>
    <cellStyle name="Calc Currency (0)" xfId="1053" xr:uid="{00000000-0005-0000-0000-00004A040000}"/>
    <cellStyle name="Calc Currency (0) 2" xfId="1054" xr:uid="{00000000-0005-0000-0000-00004B040000}"/>
    <cellStyle name="Calc Currency (2)" xfId="1055" xr:uid="{00000000-0005-0000-0000-00004C040000}"/>
    <cellStyle name="Calc Percent (0)" xfId="1056" xr:uid="{00000000-0005-0000-0000-00004D040000}"/>
    <cellStyle name="Calc Percent (1)" xfId="1057" xr:uid="{00000000-0005-0000-0000-00004E040000}"/>
    <cellStyle name="Calc Percent (2)" xfId="1058" xr:uid="{00000000-0005-0000-0000-00004F040000}"/>
    <cellStyle name="Calc Units (0)" xfId="1059" xr:uid="{00000000-0005-0000-0000-000050040000}"/>
    <cellStyle name="Calc Units (1)" xfId="1060" xr:uid="{00000000-0005-0000-0000-000051040000}"/>
    <cellStyle name="Calc Units (2)" xfId="1061" xr:uid="{00000000-0005-0000-0000-000052040000}"/>
    <cellStyle name="calculated" xfId="1062" xr:uid="{00000000-0005-0000-0000-000053040000}"/>
    <cellStyle name="category" xfId="1063" xr:uid="{00000000-0005-0000-0000-000054040000}"/>
    <cellStyle name="Centered Heading" xfId="1064" xr:uid="{00000000-0005-0000-0000-000055040000}"/>
    <cellStyle name="claire" xfId="1065" xr:uid="{00000000-0005-0000-0000-000056040000}"/>
    <cellStyle name="Code" xfId="1066" xr:uid="{00000000-0005-0000-0000-000057040000}"/>
    <cellStyle name="Col Heads" xfId="1067" xr:uid="{00000000-0005-0000-0000-000058040000}"/>
    <cellStyle name="Collegamento ipertestuale" xfId="1068" xr:uid="{00000000-0005-0000-0000-000059040000}"/>
    <cellStyle name="Column Headings" xfId="1069" xr:uid="{00000000-0005-0000-0000-00005A040000}"/>
    <cellStyle name="Column$Headings" xfId="1070" xr:uid="{00000000-0005-0000-0000-00005B040000}"/>
    <cellStyle name="Column_Title" xfId="1071" xr:uid="{00000000-0005-0000-0000-00005C040000}"/>
    <cellStyle name="Comma  - Style1" xfId="1072" xr:uid="{00000000-0005-0000-0000-00005D040000}"/>
    <cellStyle name="Comma  - Style2" xfId="1073" xr:uid="{00000000-0005-0000-0000-00005E040000}"/>
    <cellStyle name="Comma  - Style3" xfId="1074" xr:uid="{00000000-0005-0000-0000-00005F040000}"/>
    <cellStyle name="Comma  - Style4" xfId="1075" xr:uid="{00000000-0005-0000-0000-000060040000}"/>
    <cellStyle name="Comma  - Style5" xfId="1076" xr:uid="{00000000-0005-0000-0000-000061040000}"/>
    <cellStyle name="Comma  - Style6" xfId="1077" xr:uid="{00000000-0005-0000-0000-000062040000}"/>
    <cellStyle name="Comma  - Style7" xfId="1078" xr:uid="{00000000-0005-0000-0000-000063040000}"/>
    <cellStyle name="Comma  - Style8" xfId="1079" xr:uid="{00000000-0005-0000-0000-000064040000}"/>
    <cellStyle name="Comma [00]" xfId="1080" xr:uid="{00000000-0005-0000-0000-000065040000}"/>
    <cellStyle name="Comma 2" xfId="1081" xr:uid="{00000000-0005-0000-0000-000066040000}"/>
    <cellStyle name="comma zerodec" xfId="1082" xr:uid="{00000000-0005-0000-0000-000067040000}"/>
    <cellStyle name="Comma, 1 dec" xfId="1083" xr:uid="{00000000-0005-0000-0000-000068040000}"/>
    <cellStyle name="Comma,0" xfId="1084" xr:uid="{00000000-0005-0000-0000-000069040000}"/>
    <cellStyle name="Comma,1" xfId="1085" xr:uid="{00000000-0005-0000-0000-00006A040000}"/>
    <cellStyle name="Comma,2" xfId="1086" xr:uid="{00000000-0005-0000-0000-00006B040000}"/>
    <cellStyle name="Comma[0]" xfId="1087" xr:uid="{00000000-0005-0000-0000-00006C040000}"/>
    <cellStyle name="Comma[2]" xfId="1088" xr:uid="{00000000-0005-0000-0000-00006D040000}"/>
    <cellStyle name="Comma0 - Modelo1" xfId="1089" xr:uid="{00000000-0005-0000-0000-00006E040000}"/>
    <cellStyle name="Comma0 - Style1" xfId="1090" xr:uid="{00000000-0005-0000-0000-00006F040000}"/>
    <cellStyle name="Comma1 - Modelo2" xfId="1091" xr:uid="{00000000-0005-0000-0000-000070040000}"/>
    <cellStyle name="Comma1 - Style2" xfId="1092" xr:uid="{00000000-0005-0000-0000-000071040000}"/>
    <cellStyle name="comma-d" xfId="1093" xr:uid="{00000000-0005-0000-0000-000072040000}"/>
    <cellStyle name="Company Name" xfId="1094" xr:uid="{00000000-0005-0000-0000-000073040000}"/>
    <cellStyle name="Copied" xfId="1095" xr:uid="{00000000-0005-0000-0000-000074040000}"/>
    <cellStyle name="COST1" xfId="1096" xr:uid="{00000000-0005-0000-0000-000075040000}"/>
    <cellStyle name="cr" xfId="1097" xr:uid="{00000000-0005-0000-0000-000076040000}"/>
    <cellStyle name="cu" xfId="1098" xr:uid="{00000000-0005-0000-0000-000077040000}"/>
    <cellStyle name="Currency $" xfId="1099" xr:uid="{00000000-0005-0000-0000-000078040000}"/>
    <cellStyle name="Currency [00]" xfId="1100" xr:uid="{00000000-0005-0000-0000-000079040000}"/>
    <cellStyle name="Currency [2]" xfId="1101" xr:uid="{00000000-0005-0000-0000-00007A040000}"/>
    <cellStyle name="Currency$[0]" xfId="1102" xr:uid="{00000000-0005-0000-0000-00007B040000}"/>
    <cellStyle name="Currency$[2]" xfId="1103" xr:uid="{00000000-0005-0000-0000-00007C040000}"/>
    <cellStyle name="Currency,0" xfId="1104" xr:uid="{00000000-0005-0000-0000-00007D040000}"/>
    <cellStyle name="Currency,2" xfId="1105" xr:uid="{00000000-0005-0000-0000-00007E040000}"/>
    <cellStyle name="Currency[2]" xfId="1106" xr:uid="{00000000-0005-0000-0000-00007F040000}"/>
    <cellStyle name="Currency\[0]" xfId="1107" xr:uid="{00000000-0005-0000-0000-000080040000}"/>
    <cellStyle name="Currency0" xfId="1108" xr:uid="{00000000-0005-0000-0000-000081040000}"/>
    <cellStyle name="Currency1" xfId="1109" xr:uid="{00000000-0005-0000-0000-000082040000}"/>
    <cellStyle name="d" xfId="1110" xr:uid="{00000000-0005-0000-0000-000083040000}"/>
    <cellStyle name="d." xfId="1111" xr:uid="{00000000-0005-0000-0000-000084040000}"/>
    <cellStyle name="d1" xfId="1112" xr:uid="{00000000-0005-0000-0000-000085040000}"/>
    <cellStyle name="d2" xfId="1113" xr:uid="{00000000-0005-0000-0000-000086040000}"/>
    <cellStyle name="d3" xfId="1114" xr:uid="{00000000-0005-0000-0000-000087040000}"/>
    <cellStyle name="Dash" xfId="1115" xr:uid="{00000000-0005-0000-0000-000088040000}"/>
    <cellStyle name="data" xfId="1116" xr:uid="{00000000-0005-0000-0000-000089040000}"/>
    <cellStyle name="Date" xfId="1117" xr:uid="{00000000-0005-0000-0000-00008A040000}"/>
    <cellStyle name="Date [mmm-yy]" xfId="1118" xr:uid="{00000000-0005-0000-0000-00008B040000}"/>
    <cellStyle name="Date 2" xfId="1119" xr:uid="{00000000-0005-0000-0000-00008C040000}"/>
    <cellStyle name="Date Short" xfId="1120" xr:uid="{00000000-0005-0000-0000-00008D040000}"/>
    <cellStyle name="Date_04年公司预算汇总表0323-final" xfId="1121" xr:uid="{00000000-0005-0000-0000-00008E040000}"/>
    <cellStyle name="datetime" xfId="1122" xr:uid="{00000000-0005-0000-0000-00008F040000}"/>
    <cellStyle name="default" xfId="1123" xr:uid="{00000000-0005-0000-0000-000090040000}"/>
    <cellStyle name="Dezimal [0]_laroux" xfId="1124" xr:uid="{00000000-0005-0000-0000-000091040000}"/>
    <cellStyle name="Dezimal_laroux" xfId="1125" xr:uid="{00000000-0005-0000-0000-000092040000}"/>
    <cellStyle name="Dia" xfId="1126" xr:uid="{00000000-0005-0000-0000-000093040000}"/>
    <cellStyle name="Dollar" xfId="1127" xr:uid="{00000000-0005-0000-0000-000094040000}"/>
    <cellStyle name="Dollar (zero dec)" xfId="1128" xr:uid="{00000000-0005-0000-0000-000095040000}"/>
    <cellStyle name="DQ" xfId="1129" xr:uid="{00000000-0005-0000-0000-000096040000}"/>
    <cellStyle name="du" xfId="1130" xr:uid="{00000000-0005-0000-0000-000097040000}"/>
    <cellStyle name="E&amp;Y House" xfId="1131" xr:uid="{00000000-0005-0000-0000-000098040000}"/>
    <cellStyle name="Encabez1" xfId="1132" xr:uid="{00000000-0005-0000-0000-000099040000}"/>
    <cellStyle name="Encabez2" xfId="1133" xr:uid="{00000000-0005-0000-0000-00009A040000}"/>
    <cellStyle name="Enter Currency (0)" xfId="1134" xr:uid="{00000000-0005-0000-0000-00009B040000}"/>
    <cellStyle name="Enter Currency (2)" xfId="1135" xr:uid="{00000000-0005-0000-0000-00009C040000}"/>
    <cellStyle name="Enter Units (0)" xfId="1136" xr:uid="{00000000-0005-0000-0000-00009D040000}"/>
    <cellStyle name="Enter Units (1)" xfId="1137" xr:uid="{00000000-0005-0000-0000-00009E040000}"/>
    <cellStyle name="Enter Units (2)" xfId="1138" xr:uid="{00000000-0005-0000-0000-00009F040000}"/>
    <cellStyle name="Entered" xfId="1139" xr:uid="{00000000-0005-0000-0000-0000A0040000}"/>
    <cellStyle name="entry" xfId="1140" xr:uid="{00000000-0005-0000-0000-0000A1040000}"/>
    <cellStyle name="entry box" xfId="1141" xr:uid="{00000000-0005-0000-0000-0000A2040000}"/>
    <cellStyle name="EPS" xfId="1142" xr:uid="{00000000-0005-0000-0000-0000A3040000}"/>
    <cellStyle name="Euro" xfId="1143" xr:uid="{00000000-0005-0000-0000-0000A4040000}"/>
    <cellStyle name="EY House" xfId="1144" xr:uid="{00000000-0005-0000-0000-0000A5040000}"/>
    <cellStyle name="e鯪9Y_x000b_" xfId="1145" xr:uid="{00000000-0005-0000-0000-0000A6040000}"/>
    <cellStyle name="e鯪9Y_x000b_ 2" xfId="1146" xr:uid="{00000000-0005-0000-0000-0000A7040000}"/>
    <cellStyle name="F2" xfId="1147" xr:uid="{00000000-0005-0000-0000-0000A8040000}"/>
    <cellStyle name="F3" xfId="1148" xr:uid="{00000000-0005-0000-0000-0000A9040000}"/>
    <cellStyle name="F4" xfId="1149" xr:uid="{00000000-0005-0000-0000-0000AA040000}"/>
    <cellStyle name="F5" xfId="1150" xr:uid="{00000000-0005-0000-0000-0000AB040000}"/>
    <cellStyle name="F6" xfId="1151" xr:uid="{00000000-0005-0000-0000-0000AC040000}"/>
    <cellStyle name="F7" xfId="1152" xr:uid="{00000000-0005-0000-0000-0000AD040000}"/>
    <cellStyle name="F8" xfId="1153" xr:uid="{00000000-0005-0000-0000-0000AE040000}"/>
    <cellStyle name="Fijo" xfId="1154" xr:uid="{00000000-0005-0000-0000-0000AF040000}"/>
    <cellStyle name="Financiero" xfId="1155" xr:uid="{00000000-0005-0000-0000-0000B0040000}"/>
    <cellStyle name="Fixed" xfId="1156" xr:uid="{00000000-0005-0000-0000-0000B1040000}"/>
    <cellStyle name="Followed Hyperlink" xfId="1157" xr:uid="{00000000-0005-0000-0000-0000B2040000}"/>
    <cellStyle name="Format Number Column" xfId="1158" xr:uid="{00000000-0005-0000-0000-0000B3040000}"/>
    <cellStyle name="gcd" xfId="1159" xr:uid="{00000000-0005-0000-0000-0000B4040000}"/>
    <cellStyle name="Grey" xfId="1160" xr:uid="{00000000-0005-0000-0000-0000B5040000}"/>
    <cellStyle name="hard no." xfId="1161" xr:uid="{00000000-0005-0000-0000-0000B6040000}"/>
    <cellStyle name="Hardcoded 0" xfId="1162" xr:uid="{00000000-0005-0000-0000-0000B7040000}"/>
    <cellStyle name="HEADER" xfId="1163" xr:uid="{00000000-0005-0000-0000-0000B8040000}"/>
    <cellStyle name="Header 2" xfId="1164" xr:uid="{00000000-0005-0000-0000-0000B9040000}"/>
    <cellStyle name="Header1" xfId="1165" xr:uid="{00000000-0005-0000-0000-0000BA040000}"/>
    <cellStyle name="Header2" xfId="1166" xr:uid="{00000000-0005-0000-0000-0000BB040000}"/>
    <cellStyle name="Heading" xfId="1167" xr:uid="{00000000-0005-0000-0000-0000BC040000}"/>
    <cellStyle name="Heading No Underline" xfId="1168" xr:uid="{00000000-0005-0000-0000-0000BD040000}"/>
    <cellStyle name="HEADING1" xfId="1169" xr:uid="{00000000-0005-0000-0000-0000BE040000}"/>
    <cellStyle name="HEADING2" xfId="1170" xr:uid="{00000000-0005-0000-0000-0000BF040000}"/>
    <cellStyle name="Hide" xfId="1171" xr:uid="{00000000-0005-0000-0000-0000C0040000}"/>
    <cellStyle name="Hipervínculo" xfId="1172" xr:uid="{00000000-0005-0000-0000-0000C1040000}"/>
    <cellStyle name="Hipervínculo visitado" xfId="1173" xr:uid="{00000000-0005-0000-0000-0000C2040000}"/>
    <cellStyle name="Hipervínculo_固定资产清单" xfId="1174" xr:uid="{00000000-0005-0000-0000-0000C3040000}"/>
    <cellStyle name="Historical" xfId="1175" xr:uid="{00000000-0005-0000-0000-0000C4040000}"/>
    <cellStyle name="Hyperlink" xfId="1176" xr:uid="{00000000-0005-0000-0000-0000C5040000}"/>
    <cellStyle name="Input" xfId="1177" xr:uid="{00000000-0005-0000-0000-0000C6040000}"/>
    <cellStyle name="Input (%)" xfId="1178" xr:uid="{00000000-0005-0000-0000-0000C7040000}"/>
    <cellStyle name="Input (£m)" xfId="1179" xr:uid="{00000000-0005-0000-0000-0000C8040000}"/>
    <cellStyle name="Input (No)" xfId="1180" xr:uid="{00000000-0005-0000-0000-0000C9040000}"/>
    <cellStyle name="Input [yellow]" xfId="1181" xr:uid="{00000000-0005-0000-0000-0000CA040000}"/>
    <cellStyle name="Input Cells" xfId="1182" xr:uid="{00000000-0005-0000-0000-0000CB040000}"/>
    <cellStyle name="Input_financial model2004.8.3" xfId="1183" xr:uid="{00000000-0005-0000-0000-0000CC040000}"/>
    <cellStyle name="InputArea" xfId="1184" xr:uid="{00000000-0005-0000-0000-0000CD040000}"/>
    <cellStyle name="InputBlueFont" xfId="1185" xr:uid="{00000000-0005-0000-0000-0000CE040000}"/>
    <cellStyle name="iu" xfId="1186" xr:uid="{00000000-0005-0000-0000-0000CF040000}"/>
    <cellStyle name="KPMG Heading 1" xfId="1187" xr:uid="{00000000-0005-0000-0000-0000D0040000}"/>
    <cellStyle name="KPMG Heading 2" xfId="1188" xr:uid="{00000000-0005-0000-0000-0000D1040000}"/>
    <cellStyle name="KPMG Heading 3" xfId="1189" xr:uid="{00000000-0005-0000-0000-0000D2040000}"/>
    <cellStyle name="KPMG Heading 4" xfId="1190" xr:uid="{00000000-0005-0000-0000-0000D3040000}"/>
    <cellStyle name="KPMG Normal" xfId="1191" xr:uid="{00000000-0005-0000-0000-0000D4040000}"/>
    <cellStyle name="KPMG Normal Text" xfId="1192" xr:uid="{00000000-0005-0000-0000-0000D5040000}"/>
    <cellStyle name="label" xfId="1193" xr:uid="{00000000-0005-0000-0000-0000D6040000}"/>
    <cellStyle name="left" xfId="1194" xr:uid="{00000000-0005-0000-0000-0000D7040000}"/>
    <cellStyle name="Lines Fill" xfId="1195" xr:uid="{00000000-0005-0000-0000-0000D8040000}"/>
    <cellStyle name="Link Currency (0)" xfId="1196" xr:uid="{00000000-0005-0000-0000-0000D9040000}"/>
    <cellStyle name="Link Currency (2)" xfId="1197" xr:uid="{00000000-0005-0000-0000-0000DA040000}"/>
    <cellStyle name="Link Units (0)" xfId="1198" xr:uid="{00000000-0005-0000-0000-0000DB040000}"/>
    <cellStyle name="Link Units (1)" xfId="1199" xr:uid="{00000000-0005-0000-0000-0000DC040000}"/>
    <cellStyle name="Link Units (2)" xfId="1200" xr:uid="{00000000-0005-0000-0000-0000DD040000}"/>
    <cellStyle name="Linked Cells" xfId="1201" xr:uid="{00000000-0005-0000-0000-0000DE040000}"/>
    <cellStyle name="main_input" xfId="1202" xr:uid="{00000000-0005-0000-0000-0000DF040000}"/>
    <cellStyle name="Millares [0]_10 AVERIAS MASIVAS + ANT" xfId="1203" xr:uid="{00000000-0005-0000-0000-0000E0040000}"/>
    <cellStyle name="Millares_10 AVERIAS MASIVAS + ANT" xfId="1204" xr:uid="{00000000-0005-0000-0000-0000E1040000}"/>
    <cellStyle name="Milliers [0]_!!!GO" xfId="1205" xr:uid="{00000000-0005-0000-0000-0000E2040000}"/>
    <cellStyle name="Milliers_!!!GO" xfId="1206" xr:uid="{00000000-0005-0000-0000-0000E3040000}"/>
    <cellStyle name="Model" xfId="1207" xr:uid="{00000000-0005-0000-0000-0000E4040000}"/>
    <cellStyle name="Moeda [0]_car" xfId="1208" xr:uid="{00000000-0005-0000-0000-0000E5040000}"/>
    <cellStyle name="Moeda_car" xfId="1209" xr:uid="{00000000-0005-0000-0000-0000E6040000}"/>
    <cellStyle name="Moneda [0]_10 AVERIAS MASIVAS + ANT" xfId="1210" xr:uid="{00000000-0005-0000-0000-0000E7040000}"/>
    <cellStyle name="Moneda_10 AVERIAS MASIVAS + ANT" xfId="1211" xr:uid="{00000000-0005-0000-0000-0000E8040000}"/>
    <cellStyle name="Monétaire [0]_!!!GO" xfId="1212" xr:uid="{00000000-0005-0000-0000-0000E9040000}"/>
    <cellStyle name="Monétaire_!!!GO" xfId="1213" xr:uid="{00000000-0005-0000-0000-0000EA040000}"/>
    <cellStyle name="Mon閠aire [0]_!!!GO" xfId="1214" xr:uid="{00000000-0005-0000-0000-0000EB040000}"/>
    <cellStyle name="Mon閠aire_!!!GO" xfId="1215" xr:uid="{00000000-0005-0000-0000-0000EC040000}"/>
    <cellStyle name="multiple" xfId="1216" xr:uid="{00000000-0005-0000-0000-0000ED040000}"/>
    <cellStyle name="n" xfId="1217" xr:uid="{00000000-0005-0000-0000-0000EE040000}"/>
    <cellStyle name="n_1028ERP明细估值(DCF)尽职调查表(金嗓子)" xfId="1218" xr:uid="{00000000-0005-0000-0000-0000EF040000}"/>
    <cellStyle name="n_EVP3.01" xfId="1219" xr:uid="{00000000-0005-0000-0000-0000F0040000}"/>
    <cellStyle name="n_GB MODEL 082803 V1" xfId="1220" xr:uid="{00000000-0005-0000-0000-0000F1040000}"/>
    <cellStyle name="n_GB MODEL 083103 PRC  V3 w product mix change" xfId="1221" xr:uid="{00000000-0005-0000-0000-0000F2040000}"/>
    <cellStyle name="n_GB model V5.2 0914" xfId="1222" xr:uid="{00000000-0005-0000-0000-0000F3040000}"/>
    <cellStyle name="n_GB model V7 0914" xfId="1223" xr:uid="{00000000-0005-0000-0000-0000F4040000}"/>
    <cellStyle name="n_GB model V7 0921" xfId="1224" xr:uid="{00000000-0005-0000-0000-0000F5040000}"/>
    <cellStyle name="n_铝厂" xfId="1225" xr:uid="{00000000-0005-0000-0000-0000F6040000}"/>
    <cellStyle name="n_铝厂现金流1122B" xfId="1226" xr:uid="{00000000-0005-0000-0000-0000F7040000}"/>
    <cellStyle name="n_铝厂现金流1125" xfId="1227" xr:uid="{00000000-0005-0000-0000-0000F8040000}"/>
    <cellStyle name="n_现金流" xfId="1228" xr:uid="{00000000-0005-0000-0000-0000F9040000}"/>
    <cellStyle name="New Times Roman" xfId="1229" xr:uid="{00000000-0005-0000-0000-0000FA040000}"/>
    <cellStyle name="Next holiday" xfId="1230" xr:uid="{00000000-0005-0000-0000-0000FB040000}"/>
    <cellStyle name="no dec" xfId="1231" xr:uid="{00000000-0005-0000-0000-0000FC040000}"/>
    <cellStyle name="Non défini" xfId="1232" xr:uid="{00000000-0005-0000-0000-0000FD040000}"/>
    <cellStyle name="nonmultiple" xfId="1233" xr:uid="{00000000-0005-0000-0000-0000FE040000}"/>
    <cellStyle name="NORAML2" xfId="1234" xr:uid="{00000000-0005-0000-0000-0000FF040000}"/>
    <cellStyle name="Normal - Style1" xfId="1235" xr:uid="{00000000-0005-0000-0000-000000050000}"/>
    <cellStyle name="Normal - Style1 2" xfId="1236" xr:uid="{00000000-0005-0000-0000-000001050000}"/>
    <cellStyle name="Normal (%)" xfId="1237" xr:uid="{00000000-0005-0000-0000-000002050000}"/>
    <cellStyle name="Normal (£m)" xfId="1238" xr:uid="{00000000-0005-0000-0000-000003050000}"/>
    <cellStyle name="Normal (No)" xfId="1239" xr:uid="{00000000-0005-0000-0000-000004050000}"/>
    <cellStyle name="Normal (x)" xfId="1240" xr:uid="{00000000-0005-0000-0000-000005050000}"/>
    <cellStyle name="Normal 2" xfId="1241" xr:uid="{00000000-0005-0000-0000-000006050000}"/>
    <cellStyle name="Normal$" xfId="1242" xr:uid="{00000000-0005-0000-0000-000007050000}"/>
    <cellStyle name="Normal_廣朹廣電 shenjibaobiao 31.12.2000 (revised on 7.3.02)" xfId="1243" xr:uid="{00000000-0005-0000-0000-000008050000}"/>
    <cellStyle name="normal1" xfId="1244" xr:uid="{00000000-0005-0000-0000-000009050000}"/>
    <cellStyle name="normal1$" xfId="1245" xr:uid="{00000000-0005-0000-0000-00000A050000}"/>
    <cellStyle name="normal12" xfId="1246" xr:uid="{00000000-0005-0000-0000-00000B050000}"/>
    <cellStyle name="normal1R" xfId="1247" xr:uid="{00000000-0005-0000-0000-00000C050000}"/>
    <cellStyle name="Normal2" xfId="1248" xr:uid="{00000000-0005-0000-0000-00000D050000}"/>
    <cellStyle name="Normalny_Arkusz1" xfId="1249" xr:uid="{00000000-0005-0000-0000-00000E050000}"/>
    <cellStyle name="NormalR" xfId="1250" xr:uid="{00000000-0005-0000-0000-00000F050000}"/>
    <cellStyle name="Number" xfId="1251" xr:uid="{00000000-0005-0000-0000-000010050000}"/>
    <cellStyle name="Œ…‹æØ‚è [0.00]_Region Orders (2)" xfId="1252" xr:uid="{00000000-0005-0000-0000-000011050000}"/>
    <cellStyle name="Œ…‹æØ‚è_Region Orders (2)" xfId="1253" xr:uid="{00000000-0005-0000-0000-000012050000}"/>
    <cellStyle name="oft Excel]_x000d__x000a_Comment=open=/f ‚ðw’è‚·‚é‚ÆAƒ†[ƒU[’è‹`ŠÖ”‚ðŠÖ”“\‚è•t‚¯‚Ìˆê——‚É“o˜^‚·‚é‚±‚Æ‚ª‚Å‚«‚Ü‚·B_x000d__x000a_Maximized" xfId="1254" xr:uid="{00000000-0005-0000-0000-000013050000}"/>
    <cellStyle name="Output Amounts" xfId="1255" xr:uid="{00000000-0005-0000-0000-000014050000}"/>
    <cellStyle name="Output Column Headings" xfId="1256" xr:uid="{00000000-0005-0000-0000-000015050000}"/>
    <cellStyle name="Output Line Items" xfId="1257" xr:uid="{00000000-0005-0000-0000-000016050000}"/>
    <cellStyle name="Output Report Heading" xfId="1258" xr:uid="{00000000-0005-0000-0000-000017050000}"/>
    <cellStyle name="Output Report Title" xfId="1259" xr:uid="{00000000-0005-0000-0000-000018050000}"/>
    <cellStyle name="P" xfId="1260" xr:uid="{00000000-0005-0000-0000-000019050000}"/>
    <cellStyle name="Page Heading Large" xfId="1261" xr:uid="{00000000-0005-0000-0000-00001A050000}"/>
    <cellStyle name="Page Heading Small" xfId="1262" xr:uid="{00000000-0005-0000-0000-00001B050000}"/>
    <cellStyle name="Patterna" xfId="1263" xr:uid="{00000000-0005-0000-0000-00001C050000}"/>
    <cellStyle name="pc1" xfId="1264" xr:uid="{00000000-0005-0000-0000-00001D050000}"/>
    <cellStyle name="pcent" xfId="1265" xr:uid="{00000000-0005-0000-0000-00001E050000}"/>
    <cellStyle name="per.style" xfId="1266" xr:uid="{00000000-0005-0000-0000-00001F050000}"/>
    <cellStyle name="Percent (0)" xfId="1267" xr:uid="{00000000-0005-0000-0000-000020050000}"/>
    <cellStyle name="Percent [0%]" xfId="1268" xr:uid="{00000000-0005-0000-0000-000021050000}"/>
    <cellStyle name="Percent [0.00%]" xfId="1269" xr:uid="{00000000-0005-0000-0000-000022050000}"/>
    <cellStyle name="Percent [0]" xfId="1270" xr:uid="{00000000-0005-0000-0000-000023050000}"/>
    <cellStyle name="Percent [00]" xfId="1271" xr:uid="{00000000-0005-0000-0000-000024050000}"/>
    <cellStyle name="Percent [2]" xfId="1272" xr:uid="{00000000-0005-0000-0000-000025050000}"/>
    <cellStyle name="Percent Hard" xfId="1273" xr:uid="{00000000-0005-0000-0000-000026050000}"/>
    <cellStyle name="Percent.1" xfId="1274" xr:uid="{00000000-0005-0000-0000-000027050000}"/>
    <cellStyle name="Percent[0]" xfId="1275" xr:uid="{00000000-0005-0000-0000-000028050000}"/>
    <cellStyle name="Percent[2]" xfId="1276" xr:uid="{00000000-0005-0000-0000-000029050000}"/>
    <cellStyle name="Percent1" xfId="1277" xr:uid="{00000000-0005-0000-0000-00002A050000}"/>
    <cellStyle name="percentr" xfId="1278" xr:uid="{00000000-0005-0000-0000-00002B050000}"/>
    <cellStyle name="Pourcentage_pldt" xfId="1279" xr:uid="{00000000-0005-0000-0000-00002C050000}"/>
    <cellStyle name="Prefilled" xfId="1280" xr:uid="{00000000-0005-0000-0000-00002D050000}"/>
    <cellStyle name="PrePop Currency (0)" xfId="1281" xr:uid="{00000000-0005-0000-0000-00002E050000}"/>
    <cellStyle name="PrePop Currency (2)" xfId="1282" xr:uid="{00000000-0005-0000-0000-00002F050000}"/>
    <cellStyle name="PrePop Units (0)" xfId="1283" xr:uid="{00000000-0005-0000-0000-000030050000}"/>
    <cellStyle name="PrePop Units (1)" xfId="1284" xr:uid="{00000000-0005-0000-0000-000031050000}"/>
    <cellStyle name="PrePop Units (2)" xfId="1285" xr:uid="{00000000-0005-0000-0000-000032050000}"/>
    <cellStyle name="price" xfId="1286" xr:uid="{00000000-0005-0000-0000-000033050000}"/>
    <cellStyle name="pricing" xfId="1287" xr:uid="{00000000-0005-0000-0000-000034050000}"/>
    <cellStyle name="PSChar" xfId="1288" xr:uid="{00000000-0005-0000-0000-000035050000}"/>
    <cellStyle name="PSDate" xfId="1289" xr:uid="{00000000-0005-0000-0000-000036050000}"/>
    <cellStyle name="PSDec" xfId="1290" xr:uid="{00000000-0005-0000-0000-000037050000}"/>
    <cellStyle name="PSHeading" xfId="1291" xr:uid="{00000000-0005-0000-0000-000038050000}"/>
    <cellStyle name="PSInt" xfId="1292" xr:uid="{00000000-0005-0000-0000-000039050000}"/>
    <cellStyle name="PSSpacer" xfId="1293" xr:uid="{00000000-0005-0000-0000-00003A050000}"/>
    <cellStyle name="RangeBelow" xfId="1294" xr:uid="{00000000-0005-0000-0000-00003B050000}"/>
    <cellStyle name="Rates" xfId="1295" xr:uid="{00000000-0005-0000-0000-00003C050000}"/>
    <cellStyle name="Ratio" xfId="1296" xr:uid="{00000000-0005-0000-0000-00003D050000}"/>
    <cellStyle name="realtime" xfId="1297" xr:uid="{00000000-0005-0000-0000-00003E050000}"/>
    <cellStyle name="Red" xfId="1298" xr:uid="{00000000-0005-0000-0000-00003F050000}"/>
    <cellStyle name="Red 2" xfId="1299" xr:uid="{00000000-0005-0000-0000-000040050000}"/>
    <cellStyle name="result" xfId="1300" xr:uid="{00000000-0005-0000-0000-000041050000}"/>
    <cellStyle name="revised" xfId="1301" xr:uid="{00000000-0005-0000-0000-000042050000}"/>
    <cellStyle name="revised 2" xfId="1302" xr:uid="{00000000-0005-0000-0000-000043050000}"/>
    <cellStyle name="RevList" xfId="1303" xr:uid="{00000000-0005-0000-0000-000044050000}"/>
    <cellStyle name="row_def_array" xfId="1304" xr:uid="{00000000-0005-0000-0000-000045050000}"/>
    <cellStyle name="rt" xfId="1305" xr:uid="{00000000-0005-0000-0000-000046050000}"/>
    <cellStyle name="s" xfId="1306" xr:uid="{00000000-0005-0000-0000-000047050000}"/>
    <cellStyle name="s]_x000d__x000a_load=_x000d__x000a_run=_x000d__x000a_NullPort=None_x000d__x000a_device=HP LaserJet 4 Plus,HPPCL5MS,LPT1:_x000d__x000a__x000d__x000a_[Desktop]_x000d__x000a_Wallpaper=(无)_x000d__x000a_TileWallpaper=0_x000d_" xfId="1307" xr:uid="{00000000-0005-0000-0000-000048050000}"/>
    <cellStyle name="s]_x000d__x000a_spooler=yes_x000d__x000a_load=mbtn.exe_x000d__x000a_run=_x000d__x000a_Beep=yes_x000d__x000a_NullPort=None_x000d__x000a_BorderWidth=1_x000d__x000a_CursorBlinkRate=522_x000d__x000a_DoubleClickSpeed=740" xfId="1308" xr:uid="{00000000-0005-0000-0000-000049050000}"/>
    <cellStyle name="s_Design Yield" xfId="1309" xr:uid="{00000000-0005-0000-0000-00004A050000}"/>
    <cellStyle name="s_RRC" xfId="1310" xr:uid="{00000000-0005-0000-0000-00004B050000}"/>
    <cellStyle name="s_SPRC" xfId="1311" xr:uid="{00000000-0005-0000-0000-00004C050000}"/>
    <cellStyle name="section" xfId="1312" xr:uid="{00000000-0005-0000-0000-00004D050000}"/>
    <cellStyle name="Shaded" xfId="1313" xr:uid="{00000000-0005-0000-0000-00004E050000}"/>
    <cellStyle name="Sheet Head" xfId="1314" xr:uid="{00000000-0005-0000-0000-00004F050000}"/>
    <cellStyle name="ShOut" xfId="1315" xr:uid="{00000000-0005-0000-0000-000050050000}"/>
    <cellStyle name="SOR" xfId="1316" xr:uid="{00000000-0005-0000-0000-000051050000}"/>
    <cellStyle name="Special" xfId="1317" xr:uid="{00000000-0005-0000-0000-000052050000}"/>
    <cellStyle name="sstot" xfId="1318" xr:uid="{00000000-0005-0000-0000-000053050000}"/>
    <cellStyle name="Standard_AREAS" xfId="1319" xr:uid="{00000000-0005-0000-0000-000054050000}"/>
    <cellStyle name="static" xfId="1320" xr:uid="{00000000-0005-0000-0000-000055050000}"/>
    <cellStyle name="STYL1 - Style1" xfId="1321" xr:uid="{00000000-0005-0000-0000-000056050000}"/>
    <cellStyle name="style" xfId="1322" xr:uid="{00000000-0005-0000-0000-000057050000}"/>
    <cellStyle name="Style 1" xfId="1323" xr:uid="{00000000-0005-0000-0000-000058050000}"/>
    <cellStyle name="style1" xfId="1324" xr:uid="{00000000-0005-0000-0000-000059050000}"/>
    <cellStyle name="style2" xfId="1325" xr:uid="{00000000-0005-0000-0000-00005A050000}"/>
    <cellStyle name="subhead" xfId="1326" xr:uid="{00000000-0005-0000-0000-00005B050000}"/>
    <cellStyle name="SubRoutine" xfId="1327" xr:uid="{00000000-0005-0000-0000-00005C050000}"/>
    <cellStyle name="Subtotal" xfId="1328" xr:uid="{00000000-0005-0000-0000-00005D050000}"/>
    <cellStyle name="t" xfId="1329" xr:uid="{00000000-0005-0000-0000-00005E050000}"/>
    <cellStyle name="t_1028ERP明细估值(DCF)尽职调查表(金嗓子)" xfId="1330" xr:uid="{00000000-0005-0000-0000-00005F050000}"/>
    <cellStyle name="t_EVP3.01" xfId="1331" xr:uid="{00000000-0005-0000-0000-000060050000}"/>
    <cellStyle name="t_GB MODEL 082803 V1" xfId="1332" xr:uid="{00000000-0005-0000-0000-000061050000}"/>
    <cellStyle name="t_GB MODEL 083103 PRC  V3 w product mix change" xfId="1333" xr:uid="{00000000-0005-0000-0000-000062050000}"/>
    <cellStyle name="t_GB model V5.2 0914" xfId="1334" xr:uid="{00000000-0005-0000-0000-000063050000}"/>
    <cellStyle name="t_GB model V7 0914" xfId="1335" xr:uid="{00000000-0005-0000-0000-000064050000}"/>
    <cellStyle name="t_GB model V7 0921" xfId="1336" xr:uid="{00000000-0005-0000-0000-000065050000}"/>
    <cellStyle name="t_HVAC Equipment (3)" xfId="1337" xr:uid="{00000000-0005-0000-0000-000066050000}"/>
    <cellStyle name="t_铝厂" xfId="1338" xr:uid="{00000000-0005-0000-0000-000067050000}"/>
    <cellStyle name="t_铝厂现金流1122B" xfId="1339" xr:uid="{00000000-0005-0000-0000-000068050000}"/>
    <cellStyle name="t_铝厂现金流1125" xfId="1340" xr:uid="{00000000-0005-0000-0000-000069050000}"/>
    <cellStyle name="t_现金流" xfId="1341" xr:uid="{00000000-0005-0000-0000-00006A050000}"/>
    <cellStyle name="Table Col Head" xfId="1342" xr:uid="{00000000-0005-0000-0000-00006B050000}"/>
    <cellStyle name="Table Sub Head" xfId="1343" xr:uid="{00000000-0005-0000-0000-00006C050000}"/>
    <cellStyle name="Table Title" xfId="1344" xr:uid="{00000000-0005-0000-0000-00006D050000}"/>
    <cellStyle name="Table Units" xfId="1345" xr:uid="{00000000-0005-0000-0000-00006E050000}"/>
    <cellStyle name="text" xfId="1346" xr:uid="{00000000-0005-0000-0000-00006F050000}"/>
    <cellStyle name="Text Indent A" xfId="1347" xr:uid="{00000000-0005-0000-0000-000070050000}"/>
    <cellStyle name="Text Indent B" xfId="1348" xr:uid="{00000000-0005-0000-0000-000071050000}"/>
    <cellStyle name="Text Indent C" xfId="1349" xr:uid="{00000000-0005-0000-0000-000072050000}"/>
    <cellStyle name="þ_x001d_ðK_x000c_Fý_x001b__x000d_9ýU_x0001_Ð_x0008_¦)_x0007__x0001__x0001_" xfId="1350" xr:uid="{00000000-0005-0000-0000-000073050000}"/>
    <cellStyle name="Thousands" xfId="1351" xr:uid="{00000000-0005-0000-0000-000074050000}"/>
    <cellStyle name="Tickmark" xfId="1352" xr:uid="{00000000-0005-0000-0000-000075050000}"/>
    <cellStyle name="title" xfId="1353" xr:uid="{00000000-0005-0000-0000-000076050000}"/>
    <cellStyle name="Topheader" xfId="1354" xr:uid="{00000000-0005-0000-0000-000077050000}"/>
    <cellStyle name="Total" xfId="1355" xr:uid="{00000000-0005-0000-0000-000078050000}"/>
    <cellStyle name="Tusental (0)_1FIX, page 2" xfId="1356" xr:uid="{00000000-0005-0000-0000-000079050000}"/>
    <cellStyle name="Tusental_1FIX, page 2" xfId="1357" xr:uid="{00000000-0005-0000-0000-00007A050000}"/>
    <cellStyle name="u" xfId="1358" xr:uid="{00000000-0005-0000-0000-00007B050000}"/>
    <cellStyle name="u_Matrix" xfId="1359" xr:uid="{00000000-0005-0000-0000-00007C050000}"/>
    <cellStyle name="u_Module1 (2)" xfId="1360" xr:uid="{00000000-0005-0000-0000-00007D050000}"/>
    <cellStyle name="u2" xfId="1361" xr:uid="{00000000-0005-0000-0000-00007E050000}"/>
    <cellStyle name="Unprotect" xfId="1362" xr:uid="{00000000-0005-0000-0000-00007F050000}"/>
    <cellStyle name="Unprotected" xfId="1363" xr:uid="{00000000-0005-0000-0000-000080050000}"/>
    <cellStyle name="Valuta (0)_1FIX, page 2" xfId="1364" xr:uid="{00000000-0005-0000-0000-000081050000}"/>
    <cellStyle name="Valuta_1FIX, page 2" xfId="1365" xr:uid="{00000000-0005-0000-0000-000082050000}"/>
    <cellStyle name="wrap" xfId="1366" xr:uid="{00000000-0005-0000-0000-000083050000}"/>
    <cellStyle name="x" xfId="1367" xr:uid="{00000000-0005-0000-0000-000084050000}"/>
    <cellStyle name="Year" xfId="1368" xr:uid="{00000000-0005-0000-0000-000085050000}"/>
    <cellStyle name="Zhengnan" xfId="1369" xr:uid="{00000000-0005-0000-0000-000086050000}"/>
    <cellStyle name="パーセント_laroux" xfId="1370" xr:uid="{00000000-0005-0000-0000-000087050000}"/>
    <cellStyle name="_PLDT" xfId="1371" xr:uid="{00000000-0005-0000-0000-000088050000}"/>
    <cellStyle name="_laroux" xfId="1372" xr:uid="{00000000-0005-0000-0000-000089050000}"/>
    <cellStyle name="だ[0]_PLDT" xfId="1373" xr:uid="{00000000-0005-0000-0000-00008A050000}"/>
    <cellStyle name="だ_PLDT" xfId="1374" xr:uid="{00000000-0005-0000-0000-00008B050000}"/>
    <cellStyle name="だ[0]_Total (2)" xfId="1375" xr:uid="{00000000-0005-0000-0000-00008C050000}"/>
    <cellStyle name="だ_laroux" xfId="1376" xr:uid="{00000000-0005-0000-0000-00008D050000}"/>
    <cellStyle name="む|靃0]_Revenuesy Lr L" xfId="1377" xr:uid="{00000000-0005-0000-0000-00008E050000}"/>
    <cellStyle name="む|靇Revenuenuesy L" xfId="1378" xr:uid="{00000000-0005-0000-0000-00008F050000}"/>
    <cellStyle name="百分比" xfId="2" builtinId="5"/>
    <cellStyle name="百分比 2" xfId="1379" xr:uid="{00000000-0005-0000-0000-000090050000}"/>
    <cellStyle name="百分比 2 2" xfId="1380" xr:uid="{00000000-0005-0000-0000-000091050000}"/>
    <cellStyle name="百分比 2 3" xfId="1381" xr:uid="{00000000-0005-0000-0000-000092050000}"/>
    <cellStyle name="百分比 2 4" xfId="1382" xr:uid="{00000000-0005-0000-0000-000093050000}"/>
    <cellStyle name="百分比 2 4 2" xfId="1383" xr:uid="{00000000-0005-0000-0000-000094050000}"/>
    <cellStyle name="百分比 3" xfId="1384" xr:uid="{00000000-0005-0000-0000-000095050000}"/>
    <cellStyle name="百分比 3 2" xfId="1385" xr:uid="{00000000-0005-0000-0000-000096050000}"/>
    <cellStyle name="百分比 3 2 2" xfId="1386" xr:uid="{00000000-0005-0000-0000-000097050000}"/>
    <cellStyle name="百分比 4" xfId="1387" xr:uid="{00000000-0005-0000-0000-000098050000}"/>
    <cellStyle name="百分比 5" xfId="1388" xr:uid="{00000000-0005-0000-0000-000099050000}"/>
    <cellStyle name="百分比 6" xfId="1389" xr:uid="{00000000-0005-0000-0000-00009A050000}"/>
    <cellStyle name="百分比 7" xfId="1390" xr:uid="{00000000-0005-0000-0000-00009B050000}"/>
    <cellStyle name="百分比 8" xfId="1391" xr:uid="{00000000-0005-0000-0000-00009C050000}"/>
    <cellStyle name="百分比 9" xfId="1392" xr:uid="{00000000-0005-0000-0000-00009D050000}"/>
    <cellStyle name="捠壿 [0.00]_!!!GO" xfId="1393" xr:uid="{00000000-0005-0000-0000-00009E050000}"/>
    <cellStyle name="捠壿_!!!GO" xfId="1394" xr:uid="{00000000-0005-0000-0000-00009F050000}"/>
    <cellStyle name="编号" xfId="1395" xr:uid="{00000000-0005-0000-0000-0000A0050000}"/>
    <cellStyle name="标题1" xfId="1396" xr:uid="{00000000-0005-0000-0000-0000A1050000}"/>
    <cellStyle name="標準_１０" xfId="1397" xr:uid="{00000000-0005-0000-0000-0000A2050000}"/>
    <cellStyle name="表标题" xfId="1398" xr:uid="{00000000-0005-0000-0000-0000A3050000}"/>
    <cellStyle name="部门" xfId="1399" xr:uid="{00000000-0005-0000-0000-0000A4050000}"/>
    <cellStyle name="差_04-雷沃动力收益法评估表2008-06(dxz)" xfId="1400" xr:uid="{00000000-0005-0000-0000-0000A5050000}"/>
    <cellStyle name="差_2010年固定资产" xfId="1401" xr:uid="{00000000-0005-0000-0000-0000A6050000}"/>
    <cellStyle name="差_Book1" xfId="1402" xr:uid="{00000000-0005-0000-0000-0000A7050000}"/>
    <cellStyle name="差_Sheet5" xfId="1403" xr:uid="{00000000-0005-0000-0000-0000A8050000}"/>
    <cellStyle name="差_宝源生物收益法模型表" xfId="1404" xr:uid="{00000000-0005-0000-0000-0000A9050000}"/>
    <cellStyle name="差_宝源生物收益法模型表4-6" xfId="1405" xr:uid="{00000000-0005-0000-0000-0000AA050000}"/>
    <cellStyle name="差_宝源生物收益法评估明细表4-10-1" xfId="1406" xr:uid="{00000000-0005-0000-0000-0000AB050000}"/>
    <cellStyle name="差_宝源生物收益法评估明细表4-11(正式）" xfId="1407" xr:uid="{00000000-0005-0000-0000-0000AC050000}"/>
    <cellStyle name="差_宝源生物收益法评估明细表4-12(正式）" xfId="1408" xr:uid="{00000000-0005-0000-0000-0000AD050000}"/>
    <cellStyle name="差_宝源生物收益法评估明细表4-6" xfId="1409" xr:uid="{00000000-0005-0000-0000-0000AE050000}"/>
    <cellStyle name="差_不可流通折扣率估算表" xfId="1410" xr:uid="{00000000-0005-0000-0000-0000AF050000}"/>
    <cellStyle name="差_常州变压器试算平衡表8-22" xfId="1411" xr:uid="{00000000-0005-0000-0000-0000B0050000}"/>
    <cellStyle name="差_常州东芝收益法模型表-Toshiba折现率" xfId="1412" xr:uid="{00000000-0005-0000-0000-0000B1050000}"/>
    <cellStyle name="差_电力企业收益法表格" xfId="1413" xr:uid="{00000000-0005-0000-0000-0000B2050000}"/>
    <cellStyle name="差_评估明细表（新准则）" xfId="1414" xr:uid="{00000000-0005-0000-0000-0000B3050000}"/>
    <cellStyle name="差_评估申报表-潮州远泰0112" xfId="1415" xr:uid="{00000000-0005-0000-0000-0000B4050000}"/>
    <cellStyle name="差_前期费用" xfId="1416" xr:uid="{00000000-0005-0000-0000-0000B5050000}"/>
    <cellStyle name="差_上海-收益法12-20" xfId="1417" xr:uid="{00000000-0005-0000-0000-0000B6050000}"/>
    <cellStyle name="差_上海所技术评估计算模型" xfId="1418" xr:uid="{00000000-0005-0000-0000-0000B7050000}"/>
    <cellStyle name="差_收益法模型表" xfId="1419" xr:uid="{00000000-0005-0000-0000-0000B8050000}"/>
    <cellStyle name="差_收益法模型表1" xfId="1420" xr:uid="{00000000-0005-0000-0000-0000B9050000}"/>
    <cellStyle name="差_泰山复合材料有限公司成本法" xfId="1421" xr:uid="{00000000-0005-0000-0000-0000BA050000}"/>
    <cellStyle name="差_特车收益法各种指标" xfId="1422" xr:uid="{00000000-0005-0000-0000-0000BB050000}"/>
    <cellStyle name="差_无风险收益表" xfId="1423" xr:uid="{00000000-0005-0000-0000-0000BC050000}"/>
    <cellStyle name="差_新准则报表－融辉2007-06-20" xfId="1424" xr:uid="{00000000-0005-0000-0000-0000BD050000}"/>
    <cellStyle name="差_一重股份收益法630-2" xfId="1425" xr:uid="{00000000-0005-0000-0000-0000BE050000}"/>
    <cellStyle name="差_债券收益率" xfId="1426" xr:uid="{00000000-0005-0000-0000-0000BF050000}"/>
    <cellStyle name="差_折现率wind计算模型-火电模型" xfId="1427" xr:uid="{00000000-0005-0000-0000-0000C0050000}"/>
    <cellStyle name="差_折现率计算模型" xfId="1428" xr:uid="{00000000-0005-0000-0000-0000C1050000}"/>
    <cellStyle name="常规" xfId="0" builtinId="0"/>
    <cellStyle name="常规 10" xfId="1429" xr:uid="{00000000-0005-0000-0000-0000C2050000}"/>
    <cellStyle name="常规 10 3" xfId="1430" xr:uid="{00000000-0005-0000-0000-0000C3050000}"/>
    <cellStyle name="常规 11" xfId="1431" xr:uid="{00000000-0005-0000-0000-0000C4050000}"/>
    <cellStyle name="常规 12" xfId="1432" xr:uid="{00000000-0005-0000-0000-0000C5050000}"/>
    <cellStyle name="常规 12 2" xfId="1433" xr:uid="{00000000-0005-0000-0000-0000C6050000}"/>
    <cellStyle name="常规 12 2 2" xfId="1434" xr:uid="{00000000-0005-0000-0000-0000C7050000}"/>
    <cellStyle name="常规 12 2_04-雷沃动力收益法评估表2008-06(dxz)" xfId="1435" xr:uid="{00000000-0005-0000-0000-0000C8050000}"/>
    <cellStyle name="常规 12_04-雷沃动力收益法评估表2008-06(dxz)" xfId="1436" xr:uid="{00000000-0005-0000-0000-0000C9050000}"/>
    <cellStyle name="常规 13" xfId="1437" xr:uid="{00000000-0005-0000-0000-0000CA050000}"/>
    <cellStyle name="常规 14" xfId="1438" xr:uid="{00000000-0005-0000-0000-0000CB050000}"/>
    <cellStyle name="常规 15" xfId="1439" xr:uid="{00000000-0005-0000-0000-0000CC050000}"/>
    <cellStyle name="常规 15 2" xfId="1440" xr:uid="{00000000-0005-0000-0000-0000CD050000}"/>
    <cellStyle name="常规 16" xfId="1441" xr:uid="{00000000-0005-0000-0000-0000CE050000}"/>
    <cellStyle name="常规 17" xfId="1442" xr:uid="{00000000-0005-0000-0000-0000CF050000}"/>
    <cellStyle name="常规 18" xfId="1443" xr:uid="{00000000-0005-0000-0000-0000D0050000}"/>
    <cellStyle name="常规 181" xfId="1444" xr:uid="{00000000-0005-0000-0000-0000D1050000}"/>
    <cellStyle name="常规 19" xfId="1445" xr:uid="{00000000-0005-0000-0000-0000D2050000}"/>
    <cellStyle name="常规 19 2" xfId="1446" xr:uid="{00000000-0005-0000-0000-0000D3050000}"/>
    <cellStyle name="常规 2" xfId="1447" xr:uid="{00000000-0005-0000-0000-0000D4050000}"/>
    <cellStyle name="常规 2 10" xfId="1448" xr:uid="{00000000-0005-0000-0000-0000D5050000}"/>
    <cellStyle name="常规 2 11" xfId="1449" xr:uid="{00000000-0005-0000-0000-0000D6050000}"/>
    <cellStyle name="常规 2 12" xfId="1450" xr:uid="{00000000-0005-0000-0000-0000D7050000}"/>
    <cellStyle name="常规 2 13" xfId="1451" xr:uid="{00000000-0005-0000-0000-0000D8050000}"/>
    <cellStyle name="常规 2 14" xfId="1452" xr:uid="{00000000-0005-0000-0000-0000D9050000}"/>
    <cellStyle name="常规 2 15" xfId="1453" xr:uid="{00000000-0005-0000-0000-0000DA050000}"/>
    <cellStyle name="常规 2 16" xfId="1454" xr:uid="{00000000-0005-0000-0000-0000DB050000}"/>
    <cellStyle name="常规 2 17" xfId="1455" xr:uid="{00000000-0005-0000-0000-0000DC050000}"/>
    <cellStyle name="常规 2 18" xfId="1456" xr:uid="{00000000-0005-0000-0000-0000DD050000}"/>
    <cellStyle name="常规 2 19" xfId="1457" xr:uid="{00000000-0005-0000-0000-0000DE050000}"/>
    <cellStyle name="常规 2 2" xfId="1458" xr:uid="{00000000-0005-0000-0000-0000DF050000}"/>
    <cellStyle name="常规 2 2 2" xfId="1459" xr:uid="{00000000-0005-0000-0000-0000E0050000}"/>
    <cellStyle name="常规 2 2 5" xfId="1460" xr:uid="{00000000-0005-0000-0000-0000E1050000}"/>
    <cellStyle name="常规 2 20" xfId="1461" xr:uid="{00000000-0005-0000-0000-0000E2050000}"/>
    <cellStyle name="常规 2 21" xfId="1462" xr:uid="{00000000-0005-0000-0000-0000E3050000}"/>
    <cellStyle name="常规 2 22" xfId="1463" xr:uid="{00000000-0005-0000-0000-0000E4050000}"/>
    <cellStyle name="常规 2 23" xfId="1464" xr:uid="{00000000-0005-0000-0000-0000E5050000}"/>
    <cellStyle name="常规 2 24" xfId="1465" xr:uid="{00000000-0005-0000-0000-0000E6050000}"/>
    <cellStyle name="常规 2 25" xfId="1466" xr:uid="{00000000-0005-0000-0000-0000E7050000}"/>
    <cellStyle name="常规 2 26" xfId="1467" xr:uid="{00000000-0005-0000-0000-0000E8050000}"/>
    <cellStyle name="常规 2 27" xfId="1468" xr:uid="{00000000-0005-0000-0000-0000E9050000}"/>
    <cellStyle name="常规 2 28" xfId="1469" xr:uid="{00000000-0005-0000-0000-0000EA050000}"/>
    <cellStyle name="常规 2 29" xfId="1470" xr:uid="{00000000-0005-0000-0000-0000EB050000}"/>
    <cellStyle name="常规 2 3" xfId="1471" xr:uid="{00000000-0005-0000-0000-0000EC050000}"/>
    <cellStyle name="常规 2 30" xfId="1472" xr:uid="{00000000-0005-0000-0000-0000ED050000}"/>
    <cellStyle name="常规 2 31" xfId="1473" xr:uid="{00000000-0005-0000-0000-0000EE050000}"/>
    <cellStyle name="常规 2 32" xfId="1474" xr:uid="{00000000-0005-0000-0000-0000EF050000}"/>
    <cellStyle name="常规 2 33" xfId="1475" xr:uid="{00000000-0005-0000-0000-0000F0050000}"/>
    <cellStyle name="常规 2 34" xfId="1476" xr:uid="{00000000-0005-0000-0000-0000F1050000}"/>
    <cellStyle name="常规 2 4" xfId="1477" xr:uid="{00000000-0005-0000-0000-0000F2050000}"/>
    <cellStyle name="常规 2 5" xfId="1478" xr:uid="{00000000-0005-0000-0000-0000F3050000}"/>
    <cellStyle name="常规 2 6" xfId="1479" xr:uid="{00000000-0005-0000-0000-0000F4050000}"/>
    <cellStyle name="常规 2 7" xfId="1480" xr:uid="{00000000-0005-0000-0000-0000F5050000}"/>
    <cellStyle name="常规 2 8" xfId="1481" xr:uid="{00000000-0005-0000-0000-0000F6050000}"/>
    <cellStyle name="常规 2 9" xfId="1482" xr:uid="{00000000-0005-0000-0000-0000F7050000}"/>
    <cellStyle name="常规 2_不可流通折扣率估算表" xfId="1483" xr:uid="{00000000-0005-0000-0000-0000F8050000}"/>
    <cellStyle name="常规 20" xfId="1484" xr:uid="{00000000-0005-0000-0000-0000F9050000}"/>
    <cellStyle name="常规 21" xfId="1485" xr:uid="{00000000-0005-0000-0000-0000FA050000}"/>
    <cellStyle name="常规 21 2" xfId="1486" xr:uid="{00000000-0005-0000-0000-0000FB050000}"/>
    <cellStyle name="常规 22" xfId="1487" xr:uid="{00000000-0005-0000-0000-0000FC050000}"/>
    <cellStyle name="常规 23" xfId="1488" xr:uid="{00000000-0005-0000-0000-0000FD050000}"/>
    <cellStyle name="常规 24" xfId="1489" xr:uid="{00000000-0005-0000-0000-0000FE050000}"/>
    <cellStyle name="常规 25" xfId="1490" xr:uid="{00000000-0005-0000-0000-0000FF050000}"/>
    <cellStyle name="常规 3" xfId="1491" xr:uid="{00000000-0005-0000-0000-000000060000}"/>
    <cellStyle name="常规 3 2" xfId="1492" xr:uid="{00000000-0005-0000-0000-000001060000}"/>
    <cellStyle name="常规 3 2 2" xfId="1493" xr:uid="{00000000-0005-0000-0000-000002060000}"/>
    <cellStyle name="常规 3 3" xfId="1494" xr:uid="{00000000-0005-0000-0000-000003060000}"/>
    <cellStyle name="常规 3 4" xfId="1495" xr:uid="{00000000-0005-0000-0000-000004060000}"/>
    <cellStyle name="常规 3_04-雷沃动力收益法评估表2008-06(dxz)" xfId="1496" xr:uid="{00000000-0005-0000-0000-000005060000}"/>
    <cellStyle name="常规 4" xfId="1497" xr:uid="{00000000-0005-0000-0000-000006060000}"/>
    <cellStyle name="常规 4 2" xfId="1498" xr:uid="{00000000-0005-0000-0000-000007060000}"/>
    <cellStyle name="常规 4 3" xfId="1499" xr:uid="{00000000-0005-0000-0000-000008060000}"/>
    <cellStyle name="常规 4 4" xfId="1500" xr:uid="{00000000-0005-0000-0000-000009060000}"/>
    <cellStyle name="常规 5" xfId="1501" xr:uid="{00000000-0005-0000-0000-00000A060000}"/>
    <cellStyle name="常规 5 12" xfId="1502" xr:uid="{00000000-0005-0000-0000-00000B060000}"/>
    <cellStyle name="常规 5 2" xfId="1503" xr:uid="{00000000-0005-0000-0000-00000C060000}"/>
    <cellStyle name="常规 6" xfId="1504" xr:uid="{00000000-0005-0000-0000-00000D060000}"/>
    <cellStyle name="常规 7" xfId="1505" xr:uid="{00000000-0005-0000-0000-00000E060000}"/>
    <cellStyle name="常规 75" xfId="1506" xr:uid="{00000000-0005-0000-0000-00000F060000}"/>
    <cellStyle name="常规 8" xfId="1507" xr:uid="{00000000-0005-0000-0000-000010060000}"/>
    <cellStyle name="常规 9" xfId="1508" xr:uid="{00000000-0005-0000-0000-000011060000}"/>
    <cellStyle name="常规 93" xfId="1509" xr:uid="{00000000-0005-0000-0000-000012060000}"/>
    <cellStyle name="常规_2006徐工科技合并报表－新准则_1" xfId="1510" xr:uid="{00000000-0005-0000-0000-000013060000}"/>
    <cellStyle name="常规_3--设备及交通工具评估表" xfId="1511" xr:uid="{00000000-0005-0000-0000-000014060000}"/>
    <cellStyle name="常规_Book1" xfId="1512" xr:uid="{00000000-0005-0000-0000-000015060000}"/>
    <cellStyle name="常规_存货" xfId="1513" xr:uid="{00000000-0005-0000-0000-000016060000}"/>
    <cellStyle name="常规_黄骅港评估明细表(报国资委）" xfId="1514" xr:uid="{00000000-0005-0000-0000-000017060000}"/>
    <cellStyle name="常规_基本情况" xfId="1515" xr:uid="{00000000-0005-0000-0000-000018060000}"/>
    <cellStyle name="常规_佳通评估明细表(成本法)" xfId="1516" xr:uid="{00000000-0005-0000-0000-000019060000}"/>
    <cellStyle name="常规_龙东井巷评估表" xfId="1517" xr:uid="{00000000-0005-0000-0000-00001A060000}"/>
    <cellStyle name="常规_评估空白套表1" xfId="1518" xr:uid="{00000000-0005-0000-0000-00001B060000}"/>
    <cellStyle name="常规_评估明细表太原12-11" xfId="1519" xr:uid="{00000000-0005-0000-0000-00001C060000}"/>
    <cellStyle name="常规_往来核对附表" xfId="1520" xr:uid="{00000000-0005-0000-0000-00001D060000}"/>
    <cellStyle name="常规_在建电厂资产申报表（三河）" xfId="1521" xr:uid="{00000000-0005-0000-0000-00001E060000}"/>
    <cellStyle name="超级链接_02-06宝山" xfId="1522" xr:uid="{00000000-0005-0000-0000-00001F060000}"/>
    <cellStyle name="超链接" xfId="3" builtinId="8"/>
    <cellStyle name="超链接 2" xfId="1523" xr:uid="{00000000-0005-0000-0000-000020060000}"/>
    <cellStyle name="超链接 2 10" xfId="1524" xr:uid="{00000000-0005-0000-0000-000021060000}"/>
    <cellStyle name="超链接 3" xfId="1525" xr:uid="{00000000-0005-0000-0000-000022060000}"/>
    <cellStyle name="超链接 4" xfId="1526" xr:uid="{00000000-0005-0000-0000-000023060000}"/>
    <cellStyle name="超链接 5" xfId="1527" xr:uid="{00000000-0005-0000-0000-000024060000}"/>
    <cellStyle name="分级显示列_1_Book1" xfId="1528" xr:uid="{00000000-0005-0000-0000-000025060000}"/>
    <cellStyle name="分级显示行_1_10--2其他收费权测算表" xfId="1529" xr:uid="{00000000-0005-0000-0000-000026060000}"/>
    <cellStyle name="公司标准表" xfId="1530" xr:uid="{00000000-0005-0000-0000-000027060000}"/>
    <cellStyle name="公司标准表 2" xfId="1531" xr:uid="{00000000-0005-0000-0000-000028060000}"/>
    <cellStyle name="好_04-雷沃动力收益法评估表2008-06(dxz)" xfId="1532" xr:uid="{00000000-0005-0000-0000-000029060000}"/>
    <cellStyle name="好_2010年固定资产" xfId="1533" xr:uid="{00000000-0005-0000-0000-00002A060000}"/>
    <cellStyle name="好_Book1" xfId="1534" xr:uid="{00000000-0005-0000-0000-00002B060000}"/>
    <cellStyle name="好_Sheet5" xfId="1535" xr:uid="{00000000-0005-0000-0000-00002C060000}"/>
    <cellStyle name="好_宝源生物收益法模型表" xfId="1536" xr:uid="{00000000-0005-0000-0000-00002D060000}"/>
    <cellStyle name="好_宝源生物收益法模型表4-6" xfId="1537" xr:uid="{00000000-0005-0000-0000-00002E060000}"/>
    <cellStyle name="好_宝源生物收益法评估明细表4-10-1" xfId="1538" xr:uid="{00000000-0005-0000-0000-00002F060000}"/>
    <cellStyle name="好_宝源生物收益法评估明细表4-11(正式）" xfId="1539" xr:uid="{00000000-0005-0000-0000-000030060000}"/>
    <cellStyle name="好_宝源生物收益法评估明细表4-12(正式）" xfId="1540" xr:uid="{00000000-0005-0000-0000-000031060000}"/>
    <cellStyle name="好_宝源生物收益法评估明细表4-6" xfId="1541" xr:uid="{00000000-0005-0000-0000-000032060000}"/>
    <cellStyle name="好_不可流通折扣率估算表" xfId="1542" xr:uid="{00000000-0005-0000-0000-000033060000}"/>
    <cellStyle name="好_常州变压器试算平衡表8-22" xfId="1543" xr:uid="{00000000-0005-0000-0000-000034060000}"/>
    <cellStyle name="好_常州东芝收益法模型表-Toshiba折现率" xfId="1544" xr:uid="{00000000-0005-0000-0000-000035060000}"/>
    <cellStyle name="好_电力企业收益法表格" xfId="1545" xr:uid="{00000000-0005-0000-0000-000036060000}"/>
    <cellStyle name="好_江苏方天成本法评估申报表（正式）" xfId="1546" xr:uid="{00000000-0005-0000-0000-000037060000}"/>
    <cellStyle name="好_力源收益法表定稿（赵总改）" xfId="1547" xr:uid="{00000000-0005-0000-0000-000038060000}"/>
    <cellStyle name="好_评估明细表（新准则）" xfId="1548" xr:uid="{00000000-0005-0000-0000-000039060000}"/>
    <cellStyle name="好_评估申报表-潮州远泰0112" xfId="1549" xr:uid="{00000000-0005-0000-0000-00003A060000}"/>
    <cellStyle name="好_上海-收益法12-20" xfId="1550" xr:uid="{00000000-0005-0000-0000-00003B060000}"/>
    <cellStyle name="好_上海所技术评估计算模型" xfId="1551" xr:uid="{00000000-0005-0000-0000-00003C060000}"/>
    <cellStyle name="好_收益法模型表" xfId="1552" xr:uid="{00000000-0005-0000-0000-00003D060000}"/>
    <cellStyle name="好_收益法模型表1" xfId="1553" xr:uid="{00000000-0005-0000-0000-00003E060000}"/>
    <cellStyle name="好_泰山复合材料有限公司成本法" xfId="1554" xr:uid="{00000000-0005-0000-0000-00003F060000}"/>
    <cellStyle name="好_特车收益法各种指标" xfId="1555" xr:uid="{00000000-0005-0000-0000-000040060000}"/>
    <cellStyle name="好_无风险收益表" xfId="1556" xr:uid="{00000000-0005-0000-0000-000041060000}"/>
    <cellStyle name="好_新准则报表－融辉2007-06-20" xfId="1557" xr:uid="{00000000-0005-0000-0000-000042060000}"/>
    <cellStyle name="好_一重股份收益法630-2" xfId="1558" xr:uid="{00000000-0005-0000-0000-000043060000}"/>
    <cellStyle name="好_债券收益率" xfId="1559" xr:uid="{00000000-0005-0000-0000-000044060000}"/>
    <cellStyle name="好_折现率wind计算模型-火电模型" xfId="1560" xr:uid="{00000000-0005-0000-0000-000045060000}"/>
    <cellStyle name="好_折现率计算模型" xfId="1561" xr:uid="{00000000-0005-0000-0000-000046060000}"/>
    <cellStyle name="桁区切り [0.00]_１１月価格表" xfId="1562" xr:uid="{00000000-0005-0000-0000-000047060000}"/>
    <cellStyle name="桁区切り_１１月価格表" xfId="1563" xr:uid="{00000000-0005-0000-0000-000048060000}"/>
    <cellStyle name="后继超级链接_02-06宝山" xfId="1564" xr:uid="{00000000-0005-0000-0000-000049060000}"/>
    <cellStyle name="货币 2" xfId="1565" xr:uid="{00000000-0005-0000-0000-00004A060000}"/>
    <cellStyle name="货币 2 2" xfId="1566" xr:uid="{00000000-0005-0000-0000-00004B060000}"/>
    <cellStyle name="货币 3" xfId="1567" xr:uid="{00000000-0005-0000-0000-00004C060000}"/>
    <cellStyle name="货币 4" xfId="1568" xr:uid="{00000000-0005-0000-0000-00004D060000}"/>
    <cellStyle name="貨幣 [0]_Equipment Model 0605" xfId="1569" xr:uid="{00000000-0005-0000-0000-00004E060000}"/>
    <cellStyle name="貨幣_Equipment Model 0605" xfId="1570" xr:uid="{00000000-0005-0000-0000-00004F060000}"/>
    <cellStyle name="借出原因" xfId="1571" xr:uid="{00000000-0005-0000-0000-000050060000}"/>
    <cellStyle name="霓付 [0]_1202" xfId="1572" xr:uid="{00000000-0005-0000-0000-000051060000}"/>
    <cellStyle name="霓付_1202" xfId="1573" xr:uid="{00000000-0005-0000-0000-000052060000}"/>
    <cellStyle name="똿뗦먛귟 [0.00]_PRODUCT DETAIL Q1" xfId="1574" xr:uid="{00000000-0005-0000-0000-000053060000}"/>
    <cellStyle name="똿뗦먛귟_PRODUCT DETAIL Q1" xfId="1575" xr:uid="{00000000-0005-0000-0000-000054060000}"/>
    <cellStyle name="烹拳 [0]_1202" xfId="1576" xr:uid="{00000000-0005-0000-0000-000055060000}"/>
    <cellStyle name="烹拳_1202" xfId="1577" xr:uid="{00000000-0005-0000-0000-000056060000}"/>
    <cellStyle name="砯刽 [0]_PLDT" xfId="1578" xr:uid="{00000000-0005-0000-0000-000057060000}"/>
    <cellStyle name="砯刽_PLDT" xfId="1579" xr:uid="{00000000-0005-0000-0000-000058060000}"/>
    <cellStyle name="普通_ 白土" xfId="1580" xr:uid="{00000000-0005-0000-0000-000059060000}"/>
    <cellStyle name="普通_附19_minxi98114" xfId="1581" xr:uid="{00000000-0005-0000-0000-00005A060000}"/>
    <cellStyle name="千分位[0]_ 白土" xfId="1582" xr:uid="{00000000-0005-0000-0000-00005B060000}"/>
    <cellStyle name="千分位_ 白土" xfId="1583" xr:uid="{00000000-0005-0000-0000-00005C060000}"/>
    <cellStyle name="千位[0]_ 方正PC" xfId="1584" xr:uid="{00000000-0005-0000-0000-00005D060000}"/>
    <cellStyle name="千位_ 方正PC" xfId="1585" xr:uid="{00000000-0005-0000-0000-00005E060000}"/>
    <cellStyle name="千位分隔" xfId="1" builtinId="3"/>
    <cellStyle name="千位分隔 10" xfId="1586" xr:uid="{00000000-0005-0000-0000-00005F060000}"/>
    <cellStyle name="千位分隔 10 2" xfId="1587" xr:uid="{00000000-0005-0000-0000-000060060000}"/>
    <cellStyle name="千位分隔 11" xfId="1588" xr:uid="{00000000-0005-0000-0000-000061060000}"/>
    <cellStyle name="千位分隔 12" xfId="1589" xr:uid="{00000000-0005-0000-0000-000062060000}"/>
    <cellStyle name="千位分隔 12 2" xfId="1590" xr:uid="{00000000-0005-0000-0000-000063060000}"/>
    <cellStyle name="千位分隔 13" xfId="1591" xr:uid="{00000000-0005-0000-0000-000064060000}"/>
    <cellStyle name="千位分隔 17" xfId="1592" xr:uid="{00000000-0005-0000-0000-000065060000}"/>
    <cellStyle name="千位分隔 17 2" xfId="1593" xr:uid="{00000000-0005-0000-0000-000066060000}"/>
    <cellStyle name="千位分隔 17 2 2" xfId="1594" xr:uid="{00000000-0005-0000-0000-000067060000}"/>
    <cellStyle name="千位分隔 2" xfId="1595" xr:uid="{00000000-0005-0000-0000-000068060000}"/>
    <cellStyle name="千位分隔 2 2" xfId="1596" xr:uid="{00000000-0005-0000-0000-000069060000}"/>
    <cellStyle name="千位分隔 2 2 2" xfId="1597" xr:uid="{00000000-0005-0000-0000-00006A060000}"/>
    <cellStyle name="千位分隔 2 3" xfId="1598" xr:uid="{00000000-0005-0000-0000-00006B060000}"/>
    <cellStyle name="千位分隔 2 4" xfId="1599" xr:uid="{00000000-0005-0000-0000-00006C060000}"/>
    <cellStyle name="千位分隔 3" xfId="1600" xr:uid="{00000000-0005-0000-0000-00006D060000}"/>
    <cellStyle name="千位分隔 3 2" xfId="1601" xr:uid="{00000000-0005-0000-0000-00006E060000}"/>
    <cellStyle name="千位分隔 3 2 2" xfId="1602" xr:uid="{00000000-0005-0000-0000-00006F060000}"/>
    <cellStyle name="千位分隔 3 2 3" xfId="1603" xr:uid="{00000000-0005-0000-0000-000070060000}"/>
    <cellStyle name="千位分隔 3 3" xfId="1604" xr:uid="{00000000-0005-0000-0000-000071060000}"/>
    <cellStyle name="千位分隔 4" xfId="1605" xr:uid="{00000000-0005-0000-0000-000072060000}"/>
    <cellStyle name="千位分隔 5" xfId="1606" xr:uid="{00000000-0005-0000-0000-000073060000}"/>
    <cellStyle name="千位分隔 6" xfId="1607" xr:uid="{00000000-0005-0000-0000-000074060000}"/>
    <cellStyle name="千位分隔 6 2" xfId="1608" xr:uid="{00000000-0005-0000-0000-000075060000}"/>
    <cellStyle name="千位分隔 6 3" xfId="1609" xr:uid="{00000000-0005-0000-0000-000076060000}"/>
    <cellStyle name="千位分隔 7" xfId="1610" xr:uid="{00000000-0005-0000-0000-000077060000}"/>
    <cellStyle name="千位分隔 7 2 2" xfId="1611" xr:uid="{00000000-0005-0000-0000-000078060000}"/>
    <cellStyle name="千位分隔 8" xfId="1612" xr:uid="{00000000-0005-0000-0000-000079060000}"/>
    <cellStyle name="千位分隔 9" xfId="1613" xr:uid="{00000000-0005-0000-0000-00007A060000}"/>
    <cellStyle name="千位分隔[0] 2" xfId="1614" xr:uid="{00000000-0005-0000-0000-00007B060000}"/>
    <cellStyle name="千位分隔[0] 3" xfId="1615" xr:uid="{00000000-0005-0000-0000-00007C060000}"/>
    <cellStyle name="千位分隔[0] 4" xfId="1616" xr:uid="{00000000-0005-0000-0000-00007D060000}"/>
    <cellStyle name="钎霖_(沥焊何巩)岿喊牢盔拌裙" xfId="1617" xr:uid="{00000000-0005-0000-0000-00007E060000}"/>
    <cellStyle name="强调 1" xfId="1618" xr:uid="{00000000-0005-0000-0000-00007F060000}"/>
    <cellStyle name="强调 2" xfId="1619" xr:uid="{00000000-0005-0000-0000-000080060000}"/>
    <cellStyle name="强调 3" xfId="1620" xr:uid="{00000000-0005-0000-0000-000081060000}"/>
    <cellStyle name="日期" xfId="1621" xr:uid="{00000000-0005-0000-0000-000082060000}"/>
    <cellStyle name="商品名称" xfId="1622" xr:uid="{00000000-0005-0000-0000-000083060000}"/>
    <cellStyle name="数量" xfId="1623" xr:uid="{00000000-0005-0000-0000-000084060000}"/>
    <cellStyle name="宋体繁体潒慭n_x0002_" xfId="1624" xr:uid="{00000000-0005-0000-0000-000085060000}"/>
    <cellStyle name="通貨 [0.00]_１１月価格表" xfId="1625" xr:uid="{00000000-0005-0000-0000-000086060000}"/>
    <cellStyle name="通貨_１１月価格表" xfId="1626" xr:uid="{00000000-0005-0000-0000-000087060000}"/>
    <cellStyle name="样式 1" xfId="1627" xr:uid="{00000000-0005-0000-0000-000088060000}"/>
    <cellStyle name="样式 1 2" xfId="1628" xr:uid="{00000000-0005-0000-0000-000089060000}"/>
    <cellStyle name="样式 1 3" xfId="1629" xr:uid="{00000000-0005-0000-0000-00008A060000}"/>
    <cellStyle name="样式 2" xfId="1630" xr:uid="{00000000-0005-0000-0000-00008B060000}"/>
    <cellStyle name="样式 3" xfId="1631" xr:uid="{00000000-0005-0000-0000-00008C060000}"/>
    <cellStyle name="一般_2004年油库会计报表" xfId="1632" xr:uid="{00000000-0005-0000-0000-00008D060000}"/>
    <cellStyle name="믅됞 [0.00]_PRODUCT DETAIL Q1" xfId="1633" xr:uid="{00000000-0005-0000-0000-00008E060000}"/>
    <cellStyle name="믅됞_PRODUCT DETAIL Q1" xfId="1634" xr:uid="{00000000-0005-0000-0000-00008F060000}"/>
    <cellStyle name="昗弨_!!!GO" xfId="1635" xr:uid="{00000000-0005-0000-0000-000090060000}"/>
    <cellStyle name="寘嬫愗傝 [0.00]_!!!GO" xfId="1636" xr:uid="{00000000-0005-0000-0000-000091060000}"/>
    <cellStyle name="寘嬫愗傝_!!!GO" xfId="1637" xr:uid="{00000000-0005-0000-0000-000092060000}"/>
    <cellStyle name="资产" xfId="1638" xr:uid="{00000000-0005-0000-0000-000093060000}"/>
    <cellStyle name="뷭?_BOOKSHIP" xfId="1639" xr:uid="{00000000-0005-0000-0000-000094060000}"/>
    <cellStyle name="성명" xfId="1640" xr:uid="{00000000-0005-0000-0000-000095060000}"/>
    <cellStyle name="콤마 [0]_#6기본예산 " xfId="1641" xr:uid="{00000000-0005-0000-0000-000096060000}"/>
    <cellStyle name="콤마_#6기본예산 " xfId="1642" xr:uid="{00000000-0005-0000-0000-000097060000}"/>
    <cellStyle name="통화 [0]_#6기본예산 " xfId="1643" xr:uid="{00000000-0005-0000-0000-000098060000}"/>
    <cellStyle name="통화_#6기본예산 " xfId="1644" xr:uid="{00000000-0005-0000-0000-000099060000}"/>
    <cellStyle name="표준_#6기본예산 " xfId="1645" xr:uid="{00000000-0005-0000-0000-00009A060000}"/>
    <cellStyle name="하이퍼링크_000727 IMT-2000 시설투자물량(4210) 4FA고려 필요 " xfId="1646" xr:uid="{00000000-0005-0000-0000-00009B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styles" Target="styles.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calcChain" Target="calcChain.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mile\Documents\temp\&#36164;&#20135;&#22522;&#30784;&#27861;&#27169;&#26495;-&#26032;&#20934;&#21017;V2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各科目减值准备及风险损失汇总表"/>
      <sheetName val="资产基础法贴数用表"/>
      <sheetName val="基本信息输入表"/>
      <sheetName val="申报表封面"/>
      <sheetName val="资产基础法评估明表工作流程图"/>
      <sheetName val="索引目录"/>
      <sheetName val="企业基本情况表"/>
      <sheetName val="填表说明"/>
      <sheetName val="资产负债表"/>
      <sheetName val="1-汇总表"/>
      <sheetName val="2-分类汇总"/>
      <sheetName val="3-流动汇总"/>
      <sheetName val="表3-1货币汇总表"/>
      <sheetName val="3-1-1现金"/>
      <sheetName val="3-1-2银行存款"/>
      <sheetName val="3-1-3其他货币资金"/>
      <sheetName val="3-2交易性金融资产汇总"/>
      <sheetName val="3-2-1交易性-股票"/>
      <sheetName val="3-2-2交易性-债券"/>
      <sheetName val="3-2-3交易性-基金"/>
      <sheetName val="3-2-4交易性-其他"/>
      <sheetName val="3-3衍生金融资产"/>
      <sheetName val="3-4应收票据"/>
      <sheetName val="3-5应收账款"/>
      <sheetName val="3-6应收账款融资"/>
      <sheetName val="3-7预付款项"/>
      <sheetName val="3-8其他应收款"/>
      <sheetName val="3-9存货汇总"/>
      <sheetName val="3-9-1材料采购（在途物资）"/>
      <sheetName val="3-9-2原材料"/>
      <sheetName val="3-9-3在库周转材料"/>
      <sheetName val="3-9-4委托加工物资"/>
      <sheetName val="3-9-5产成品（库存商品）"/>
      <sheetName val="3-9-6在产品（自制半成品）"/>
      <sheetName val="3-9-7发出商品"/>
      <sheetName val="3-9-8在用周转材料"/>
      <sheetName val="3-9-9开发产品"/>
      <sheetName val="3-9-10开发成本"/>
      <sheetName val="3-9-11消耗性生物资产"/>
      <sheetName val="3-9-12工程施工"/>
      <sheetName val="3-10合同资产"/>
      <sheetName val="3-11持有待售资产"/>
      <sheetName val="3-12一年到期非流动资产"/>
      <sheetName val="3-13其他流动资产"/>
      <sheetName val="4-非流动资产汇总"/>
      <sheetName val="4-1债权投资"/>
      <sheetName val="4-2其他债权投资"/>
      <sheetName val="4-3长期应收"/>
      <sheetName val="4-4长期股权投资"/>
      <sheetName val="4-5其他权益工具投资"/>
      <sheetName val="4-6其他非流动金融资产"/>
      <sheetName val="4-7投资性房地产汇总"/>
      <sheetName val="4-7-1投资性房地产（成本计量）"/>
      <sheetName val="4-7-2投资性房地产（公允计量）"/>
      <sheetName val="4-7-3投资性地产（成本计量）"/>
      <sheetName val="4-7-4投资性地产（公允计量）"/>
      <sheetName val="4-8固定资产汇总"/>
      <sheetName val="4-8-1房屋建筑物"/>
      <sheetName val="4-8-2构筑物"/>
      <sheetName val="4-8-3管道沟槽"/>
      <sheetName val="4-8-4井巷工程"/>
      <sheetName val="4-8-5机器设备"/>
      <sheetName val="4-8-6车辆"/>
      <sheetName val="4-8-7电子设备"/>
      <sheetName val="4-8-8土地"/>
      <sheetName val="4-8-9船舶"/>
      <sheetName val="4-9在建工程汇总"/>
      <sheetName val="4-9-1在建（土建）"/>
      <sheetName val="4-9-2在建（设备）"/>
      <sheetName val="4-9-3在建（待摊投资）"/>
      <sheetName val="4-9-4在建（工程物资）"/>
      <sheetName val="4-10生产性生物资产"/>
      <sheetName val="4-11油气资产"/>
      <sheetName val="4-12使用权资产"/>
      <sheetName val="4-13无形资产汇总"/>
      <sheetName val="4-13-1无形-土地"/>
      <sheetName val="4-13-2无形-矿业权"/>
      <sheetName val="4-13-3无形-其他"/>
      <sheetName val="4-14开发支出"/>
      <sheetName val="4-15商誉"/>
      <sheetName val="4-16长期待摊费用"/>
      <sheetName val="4-17递延所得税资产"/>
      <sheetName val="4-18其他非流动资产"/>
      <sheetName val="5-流动负债汇总"/>
      <sheetName val="5-1短期借款"/>
      <sheetName val="5-2交易性金融负债"/>
      <sheetName val="5-3衍生金融负债"/>
      <sheetName val="5-4应付票据"/>
      <sheetName val="5-5应付账款"/>
      <sheetName val="5-6预收款项"/>
      <sheetName val="5-7合同负债"/>
      <sheetName val="5-8应付职工薪酬"/>
      <sheetName val="5-9应交税费"/>
      <sheetName val="5-10其他应付款"/>
      <sheetName val="5-11持有待售负债"/>
      <sheetName val="5-12一年内到期非流动负债"/>
      <sheetName val="5-13其他流动负债"/>
      <sheetName val="6-非流动负债汇总"/>
      <sheetName val="6-1长期借款"/>
      <sheetName val="6-2应付债券"/>
      <sheetName val="6-3租赁负债"/>
      <sheetName val="6-4长期应付款"/>
      <sheetName val="6-5预计负债"/>
      <sheetName val="6-6递延收益"/>
      <sheetName val="6-7递延所得税负债"/>
      <sheetName val="6-8其他非流动负债"/>
    </sheetNames>
    <sheetDataSet>
      <sheetData sheetId="0"/>
      <sheetData sheetId="1"/>
      <sheetData sheetId="2">
        <row r="6">
          <cell r="M6" t="str">
            <v>××××××有限责任公司</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1"/>
  <sheetViews>
    <sheetView showGridLines="0" zoomScale="96" zoomScaleNormal="96" workbookViewId="0">
      <selection activeCell="M8" sqref="M8:R8"/>
    </sheetView>
  </sheetViews>
  <sheetFormatPr defaultColWidth="8.75" defaultRowHeight="15.75"/>
  <cols>
    <col min="1" max="11" width="11.25" style="42" customWidth="1"/>
    <col min="12" max="256" width="9" style="42" customWidth="1"/>
    <col min="257" max="267" width="11.25" style="42" customWidth="1"/>
    <col min="268" max="512" width="9" style="42" customWidth="1"/>
    <col min="513" max="523" width="11.25" style="42" customWidth="1"/>
    <col min="524" max="768" width="9" style="42" customWidth="1"/>
    <col min="769" max="779" width="11.25" style="42" customWidth="1"/>
    <col min="780" max="1024" width="9" style="42" customWidth="1"/>
    <col min="1025" max="1035" width="11.25" style="42" customWidth="1"/>
    <col min="1036" max="1280" width="9" style="42" customWidth="1"/>
    <col min="1281" max="1291" width="11.25" style="42" customWidth="1"/>
    <col min="1292" max="1536" width="9" style="42" customWidth="1"/>
    <col min="1537" max="1547" width="11.25" style="42" customWidth="1"/>
    <col min="1548" max="1792" width="9" style="42" customWidth="1"/>
    <col min="1793" max="1803" width="11.25" style="42" customWidth="1"/>
    <col min="1804" max="2048" width="9" style="42" customWidth="1"/>
    <col min="2049" max="2059" width="11.25" style="42" customWidth="1"/>
    <col min="2060" max="2304" width="9" style="42" customWidth="1"/>
    <col min="2305" max="2315" width="11.25" style="42" customWidth="1"/>
    <col min="2316" max="2560" width="9" style="42" customWidth="1"/>
    <col min="2561" max="2571" width="11.25" style="42" customWidth="1"/>
    <col min="2572" max="2816" width="9" style="42" customWidth="1"/>
    <col min="2817" max="2827" width="11.25" style="42" customWidth="1"/>
    <col min="2828" max="3072" width="9" style="42" customWidth="1"/>
    <col min="3073" max="3083" width="11.25" style="42" customWidth="1"/>
    <col min="3084" max="3328" width="9" style="42" customWidth="1"/>
    <col min="3329" max="3339" width="11.25" style="42" customWidth="1"/>
    <col min="3340" max="3584" width="9" style="42" customWidth="1"/>
    <col min="3585" max="3595" width="11.25" style="42" customWidth="1"/>
    <col min="3596" max="3840" width="9" style="42" customWidth="1"/>
    <col min="3841" max="3851" width="11.25" style="42" customWidth="1"/>
    <col min="3852" max="4096" width="9" style="42" customWidth="1"/>
    <col min="4097" max="4107" width="11.25" style="42" customWidth="1"/>
    <col min="4108" max="4352" width="9" style="42" customWidth="1"/>
    <col min="4353" max="4363" width="11.25" style="42" customWidth="1"/>
    <col min="4364" max="4608" width="9" style="42" customWidth="1"/>
    <col min="4609" max="4619" width="11.25" style="42" customWidth="1"/>
    <col min="4620" max="4864" width="9" style="42" customWidth="1"/>
    <col min="4865" max="4875" width="11.25" style="42" customWidth="1"/>
    <col min="4876" max="5120" width="9" style="42" customWidth="1"/>
    <col min="5121" max="5131" width="11.25" style="42" customWidth="1"/>
    <col min="5132" max="5376" width="9" style="42" customWidth="1"/>
    <col min="5377" max="5387" width="11.25" style="42" customWidth="1"/>
    <col min="5388" max="5632" width="9" style="42" customWidth="1"/>
    <col min="5633" max="5643" width="11.25" style="42" customWidth="1"/>
    <col min="5644" max="5888" width="9" style="42" customWidth="1"/>
    <col min="5889" max="5899" width="11.25" style="42" customWidth="1"/>
    <col min="5900" max="6144" width="9" style="42" customWidth="1"/>
    <col min="6145" max="6155" width="11.25" style="42" customWidth="1"/>
    <col min="6156" max="6400" width="9" style="42" customWidth="1"/>
    <col min="6401" max="6411" width="11.25" style="42" customWidth="1"/>
    <col min="6412" max="6656" width="9" style="42" customWidth="1"/>
    <col min="6657" max="6667" width="11.25" style="42" customWidth="1"/>
    <col min="6668" max="6912" width="9" style="42" customWidth="1"/>
    <col min="6913" max="6923" width="11.25" style="42" customWidth="1"/>
    <col min="6924" max="7168" width="9" style="42" customWidth="1"/>
    <col min="7169" max="7179" width="11.25" style="42" customWidth="1"/>
    <col min="7180" max="7424" width="9" style="42" customWidth="1"/>
    <col min="7425" max="7435" width="11.25" style="42" customWidth="1"/>
    <col min="7436" max="7680" width="9" style="42" customWidth="1"/>
    <col min="7681" max="7691" width="11.25" style="42" customWidth="1"/>
    <col min="7692" max="7936" width="9" style="42" customWidth="1"/>
    <col min="7937" max="7947" width="11.25" style="42" customWidth="1"/>
    <col min="7948" max="8192" width="9" style="42" customWidth="1"/>
    <col min="8193" max="8203" width="11.25" style="42" customWidth="1"/>
    <col min="8204" max="8448" width="9" style="42" customWidth="1"/>
    <col min="8449" max="8459" width="11.25" style="42" customWidth="1"/>
    <col min="8460" max="8704" width="9" style="42" customWidth="1"/>
    <col min="8705" max="8715" width="11.25" style="42" customWidth="1"/>
    <col min="8716" max="8960" width="9" style="42" customWidth="1"/>
    <col min="8961" max="8971" width="11.25" style="42" customWidth="1"/>
    <col min="8972" max="9216" width="9" style="42" customWidth="1"/>
    <col min="9217" max="9227" width="11.25" style="42" customWidth="1"/>
    <col min="9228" max="9472" width="9" style="42" customWidth="1"/>
    <col min="9473" max="9483" width="11.25" style="42" customWidth="1"/>
    <col min="9484" max="9728" width="9" style="42" customWidth="1"/>
    <col min="9729" max="9739" width="11.25" style="42" customWidth="1"/>
    <col min="9740" max="9984" width="9" style="42" customWidth="1"/>
    <col min="9985" max="9995" width="11.25" style="42" customWidth="1"/>
    <col min="9996" max="10240" width="9" style="42" customWidth="1"/>
    <col min="10241" max="10251" width="11.25" style="42" customWidth="1"/>
    <col min="10252" max="10496" width="9" style="42" customWidth="1"/>
    <col min="10497" max="10507" width="11.25" style="42" customWidth="1"/>
    <col min="10508" max="10752" width="9" style="42" customWidth="1"/>
    <col min="10753" max="10763" width="11.25" style="42" customWidth="1"/>
    <col min="10764" max="11008" width="9" style="42" customWidth="1"/>
    <col min="11009" max="11019" width="11.25" style="42" customWidth="1"/>
    <col min="11020" max="11264" width="9" style="42" customWidth="1"/>
    <col min="11265" max="11275" width="11.25" style="42" customWidth="1"/>
    <col min="11276" max="11520" width="9" style="42" customWidth="1"/>
    <col min="11521" max="11531" width="11.25" style="42" customWidth="1"/>
    <col min="11532" max="11776" width="9" style="42" customWidth="1"/>
    <col min="11777" max="11787" width="11.25" style="42" customWidth="1"/>
    <col min="11788" max="12032" width="9" style="42" customWidth="1"/>
    <col min="12033" max="12043" width="11.25" style="42" customWidth="1"/>
    <col min="12044" max="12288" width="9" style="42" customWidth="1"/>
    <col min="12289" max="12299" width="11.25" style="42" customWidth="1"/>
    <col min="12300" max="12544" width="9" style="42" customWidth="1"/>
    <col min="12545" max="12555" width="11.25" style="42" customWidth="1"/>
    <col min="12556" max="12800" width="9" style="42" customWidth="1"/>
    <col min="12801" max="12811" width="11.25" style="42" customWidth="1"/>
    <col min="12812" max="13056" width="9" style="42" customWidth="1"/>
    <col min="13057" max="13067" width="11.25" style="42" customWidth="1"/>
    <col min="13068" max="13312" width="9" style="42" customWidth="1"/>
    <col min="13313" max="13323" width="11.25" style="42" customWidth="1"/>
    <col min="13324" max="13568" width="9" style="42" customWidth="1"/>
    <col min="13569" max="13579" width="11.25" style="42" customWidth="1"/>
    <col min="13580" max="13824" width="9" style="42" customWidth="1"/>
    <col min="13825" max="13835" width="11.25" style="42" customWidth="1"/>
    <col min="13836" max="14080" width="9" style="42" customWidth="1"/>
    <col min="14081" max="14091" width="11.25" style="42" customWidth="1"/>
    <col min="14092" max="14336" width="9" style="42" customWidth="1"/>
    <col min="14337" max="14347" width="11.25" style="42" customWidth="1"/>
    <col min="14348" max="14592" width="9" style="42" customWidth="1"/>
    <col min="14593" max="14603" width="11.25" style="42" customWidth="1"/>
    <col min="14604" max="14848" width="9" style="42" customWidth="1"/>
    <col min="14849" max="14859" width="11.25" style="42" customWidth="1"/>
    <col min="14860" max="15104" width="9" style="42" customWidth="1"/>
    <col min="15105" max="15115" width="11.25" style="42" customWidth="1"/>
    <col min="15116" max="15360" width="9" style="42" customWidth="1"/>
    <col min="15361" max="15371" width="11.25" style="42" customWidth="1"/>
    <col min="15372" max="15616" width="9" style="42" customWidth="1"/>
    <col min="15617" max="15627" width="11.25" style="42" customWidth="1"/>
    <col min="15628" max="15872" width="9" style="42" customWidth="1"/>
    <col min="15873" max="15883" width="11.25" style="42" customWidth="1"/>
    <col min="15884" max="16128" width="9" style="42" customWidth="1"/>
    <col min="16129" max="16139" width="11.25" style="42" customWidth="1"/>
    <col min="16140" max="16384" width="9" style="42" customWidth="1"/>
  </cols>
  <sheetData>
    <row r="1" spans="1:11">
      <c r="A1" s="570"/>
      <c r="B1" s="433"/>
      <c r="C1" s="433"/>
      <c r="D1" s="433"/>
      <c r="E1" s="433"/>
      <c r="F1" s="433"/>
      <c r="G1" s="433"/>
      <c r="H1" s="433"/>
      <c r="I1" s="433"/>
      <c r="J1" s="433"/>
      <c r="K1" s="576"/>
    </row>
    <row r="2" spans="1:11">
      <c r="A2" s="571"/>
      <c r="K2" s="577"/>
    </row>
    <row r="3" spans="1:11">
      <c r="A3" s="571"/>
      <c r="K3" s="577"/>
    </row>
    <row r="4" spans="1:11">
      <c r="A4" s="571"/>
      <c r="K4" s="577"/>
    </row>
    <row r="5" spans="1:11" s="568" customFormat="1" ht="36.75" customHeight="1">
      <c r="A5" s="582" t="s">
        <v>0</v>
      </c>
      <c r="B5" s="583"/>
      <c r="C5" s="583"/>
      <c r="D5" s="583"/>
      <c r="E5" s="583"/>
      <c r="F5" s="583"/>
      <c r="G5" s="583"/>
      <c r="H5" s="583"/>
      <c r="I5" s="583"/>
      <c r="J5" s="583"/>
      <c r="K5" s="584"/>
    </row>
    <row r="6" spans="1:11">
      <c r="A6" s="571"/>
      <c r="K6" s="577"/>
    </row>
    <row r="7" spans="1:11">
      <c r="A7" s="571"/>
      <c r="K7" s="577"/>
    </row>
    <row r="8" spans="1:11" ht="27.75" customHeight="1">
      <c r="A8" s="585" t="s">
        <v>1</v>
      </c>
      <c r="B8" s="586"/>
      <c r="C8" s="586"/>
      <c r="D8" s="586"/>
      <c r="E8" s="586"/>
      <c r="F8" s="586"/>
      <c r="G8" s="586"/>
      <c r="H8" s="586"/>
      <c r="I8" s="586"/>
      <c r="J8" s="586"/>
      <c r="K8" s="584"/>
    </row>
    <row r="9" spans="1:11">
      <c r="A9" s="571"/>
      <c r="K9" s="577"/>
    </row>
    <row r="10" spans="1:11" s="569" customFormat="1" ht="26.25" customHeight="1">
      <c r="A10" s="587" t="str">
        <f>"评估基准日："&amp;TEXT(基本信息输入表!M7,"yyyy年mm月dd日")</f>
        <v>评估基准日：2025年07月31日</v>
      </c>
      <c r="B10" s="588"/>
      <c r="C10" s="588"/>
      <c r="D10" s="588"/>
      <c r="E10" s="588"/>
      <c r="F10" s="588"/>
      <c r="G10" s="588"/>
      <c r="H10" s="588"/>
      <c r="I10" s="588"/>
      <c r="J10" s="588"/>
      <c r="K10" s="584"/>
    </row>
    <row r="11" spans="1:11" s="569" customFormat="1" ht="26.25" customHeight="1">
      <c r="A11" s="572"/>
      <c r="K11" s="578"/>
    </row>
    <row r="12" spans="1:11" s="569" customFormat="1" ht="26.25" customHeight="1">
      <c r="A12" s="572"/>
      <c r="K12" s="578"/>
    </row>
    <row r="13" spans="1:11" s="569" customFormat="1" ht="27" customHeight="1">
      <c r="A13" s="572"/>
      <c r="B13" s="573"/>
      <c r="C13" s="589" t="str">
        <f>基本信息输入表!K6&amp;"："&amp;基本信息输入表!M6</f>
        <v>被评估单位：西安曲江影视投资（集团）有限公司</v>
      </c>
      <c r="D13" s="588"/>
      <c r="E13" s="588"/>
      <c r="F13" s="588"/>
      <c r="G13" s="588"/>
      <c r="H13" s="588"/>
      <c r="I13" s="588"/>
      <c r="J13" s="588"/>
      <c r="K13" s="579"/>
    </row>
    <row r="14" spans="1:11" s="569" customFormat="1" ht="26.25" customHeight="1">
      <c r="A14" s="572"/>
      <c r="K14" s="578"/>
    </row>
    <row r="15" spans="1:11" s="569" customFormat="1" ht="26.25" customHeight="1">
      <c r="A15" s="572"/>
      <c r="K15" s="578"/>
    </row>
    <row r="16" spans="1:11" s="569" customFormat="1" ht="26.25" customHeight="1">
      <c r="A16" s="572"/>
      <c r="C16" s="569" t="s">
        <v>2</v>
      </c>
      <c r="G16" s="569" t="s">
        <v>3</v>
      </c>
      <c r="K16" s="578"/>
    </row>
    <row r="17" spans="1:11" s="569" customFormat="1" ht="26.25" customHeight="1">
      <c r="A17" s="572"/>
      <c r="K17" s="578"/>
    </row>
    <row r="18" spans="1:11" s="569" customFormat="1" ht="26.25" customHeight="1">
      <c r="A18" s="572"/>
      <c r="K18" s="578"/>
    </row>
    <row r="19" spans="1:11" s="569" customFormat="1" ht="27" customHeight="1">
      <c r="A19" s="572"/>
      <c r="C19" s="569" t="s">
        <v>4</v>
      </c>
      <c r="G19" s="569" t="s">
        <v>5</v>
      </c>
      <c r="K19" s="578"/>
    </row>
    <row r="20" spans="1:11">
      <c r="A20" s="571"/>
      <c r="K20" s="577"/>
    </row>
    <row r="21" spans="1:11" ht="16.5" customHeight="1">
      <c r="A21" s="574"/>
      <c r="B21" s="575"/>
      <c r="C21" s="575"/>
      <c r="D21" s="575"/>
      <c r="E21" s="575"/>
      <c r="F21" s="575"/>
      <c r="G21" s="575"/>
      <c r="H21" s="575"/>
      <c r="I21" s="575"/>
      <c r="J21" s="575"/>
      <c r="K21" s="580"/>
    </row>
  </sheetData>
  <mergeCells count="4">
    <mergeCell ref="A5:K5"/>
    <mergeCell ref="A8:K8"/>
    <mergeCell ref="A10:K10"/>
    <mergeCell ref="C13:J13"/>
  </mergeCells>
  <phoneticPr fontId="33" type="noConversion"/>
  <pageMargins left="0.98402777777777795" right="0.98402777777777795" top="0.98402777777777795" bottom="0.98402777777777795" header="0.47222222222222199" footer="0.35416666666666702"/>
  <pageSetup paperSize="9" scale="9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82"/>
  <sheetViews>
    <sheetView showGridLines="0" topLeftCell="A37" zoomScale="96" zoomScaleNormal="96" workbookViewId="0">
      <selection activeCell="M8" sqref="M8:R8"/>
    </sheetView>
  </sheetViews>
  <sheetFormatPr defaultColWidth="9" defaultRowHeight="15.75" customHeight="1" outlineLevelRow="1"/>
  <cols>
    <col min="1" max="1" width="8.75" style="169" customWidth="1"/>
    <col min="2" max="2" width="27.25" style="169" customWidth="1"/>
    <col min="3" max="5" width="18.75" style="169" customWidth="1"/>
    <col min="6" max="6" width="14.25" style="169" customWidth="1"/>
    <col min="7" max="7" width="22.25" style="169" customWidth="1"/>
    <col min="8" max="9" width="9" style="169" customWidth="1"/>
    <col min="10" max="16384" width="9" style="169"/>
  </cols>
  <sheetData>
    <row r="1" spans="1:7" ht="15.75" customHeight="1">
      <c r="A1" s="4" t="s">
        <v>125</v>
      </c>
    </row>
    <row r="2" spans="1:7" s="345" customFormat="1" ht="30" customHeight="1">
      <c r="A2" s="648" t="s">
        <v>433</v>
      </c>
      <c r="B2" s="649"/>
      <c r="C2" s="649"/>
      <c r="D2" s="649"/>
      <c r="E2" s="649"/>
      <c r="F2" s="649"/>
    </row>
    <row r="3" spans="1:7" ht="15.75" customHeight="1">
      <c r="A3" s="643" t="str">
        <f>"评估基准日："&amp;TEXT(基本信息输入表!M7,"yyyy年mm月dd日")</f>
        <v>评估基准日：2025年07月31日</v>
      </c>
      <c r="B3" s="650"/>
      <c r="C3" s="650"/>
      <c r="D3" s="650"/>
      <c r="E3" s="650"/>
      <c r="F3" s="650"/>
    </row>
    <row r="4" spans="1:7" ht="12.75" customHeight="1">
      <c r="A4" s="346"/>
      <c r="B4" s="346"/>
      <c r="C4" s="346"/>
      <c r="D4" s="346"/>
      <c r="E4" s="346"/>
      <c r="F4" s="337" t="s">
        <v>434</v>
      </c>
    </row>
    <row r="5" spans="1:7" ht="12" customHeight="1">
      <c r="A5" s="169" t="s">
        <v>435</v>
      </c>
      <c r="F5" s="337" t="s">
        <v>383</v>
      </c>
    </row>
    <row r="6" spans="1:7" s="346" customFormat="1" ht="16.5" customHeight="1">
      <c r="A6" s="349" t="s">
        <v>127</v>
      </c>
      <c r="B6" s="350" t="s">
        <v>436</v>
      </c>
      <c r="C6" s="351" t="s">
        <v>412</v>
      </c>
      <c r="D6" s="349" t="s">
        <v>413</v>
      </c>
      <c r="E6" s="349" t="s">
        <v>414</v>
      </c>
      <c r="F6" s="349" t="s">
        <v>415</v>
      </c>
      <c r="G6" s="352" t="s">
        <v>437</v>
      </c>
    </row>
    <row r="7" spans="1:7" s="347" customFormat="1" ht="16.5" customHeight="1">
      <c r="A7" s="353">
        <v>1</v>
      </c>
      <c r="B7" s="322" t="s">
        <v>438</v>
      </c>
      <c r="C7" s="354">
        <f>C8+C9+C12+C13+C16+C19+C22+C23+C24</f>
        <v>0</v>
      </c>
      <c r="D7" s="354">
        <f>D8+D9+D12+D13+D16+D19+D22+D23+D24</f>
        <v>0</v>
      </c>
      <c r="E7" s="355">
        <f t="shared" ref="E7:E20" si="0">D7-C7</f>
        <v>0</v>
      </c>
      <c r="F7" s="19" t="str">
        <f t="shared" ref="F7:F38" si="1">IF(C7=0,"",E7/ABS(C7)*100)</f>
        <v/>
      </c>
      <c r="G7" s="356"/>
    </row>
    <row r="8" spans="1:7" ht="16.5" customHeight="1">
      <c r="A8" s="353">
        <v>2</v>
      </c>
      <c r="B8" s="213" t="s">
        <v>37</v>
      </c>
      <c r="C8" s="357">
        <f>'3-流动汇总'!C7</f>
        <v>0</v>
      </c>
      <c r="D8" s="357">
        <f>'3-流动汇总'!D7</f>
        <v>0</v>
      </c>
      <c r="E8" s="355">
        <f t="shared" si="0"/>
        <v>0</v>
      </c>
      <c r="F8" s="19" t="str">
        <f t="shared" si="1"/>
        <v/>
      </c>
      <c r="G8" s="356"/>
    </row>
    <row r="9" spans="1:7" ht="16.5" customHeight="1">
      <c r="A9" s="353">
        <v>3</v>
      </c>
      <c r="B9" s="213" t="s">
        <v>45</v>
      </c>
      <c r="C9" s="357">
        <f>'3-流动汇总'!C8</f>
        <v>0</v>
      </c>
      <c r="D9" s="357">
        <f>'3-流动汇总'!D8</f>
        <v>0</v>
      </c>
      <c r="E9" s="355">
        <f t="shared" si="0"/>
        <v>0</v>
      </c>
      <c r="F9" s="19" t="str">
        <f t="shared" si="1"/>
        <v/>
      </c>
      <c r="G9" s="356"/>
    </row>
    <row r="10" spans="1:7" ht="16.5" customHeight="1">
      <c r="A10" s="353">
        <v>5</v>
      </c>
      <c r="B10" s="358" t="s">
        <v>439</v>
      </c>
      <c r="C10" s="357">
        <f>'3-流动汇总'!C10+'3-流动汇总'!C9</f>
        <v>0</v>
      </c>
      <c r="D10" s="357">
        <f>'3-流动汇总'!D10+'3-流动汇总'!D9</f>
        <v>0</v>
      </c>
      <c r="E10" s="355">
        <f t="shared" si="0"/>
        <v>0</v>
      </c>
      <c r="F10" s="19" t="str">
        <f t="shared" si="1"/>
        <v/>
      </c>
      <c r="G10" s="356"/>
    </row>
    <row r="11" spans="1:7" ht="16.5" customHeight="1">
      <c r="A11" s="353">
        <v>6</v>
      </c>
      <c r="B11" s="213" t="s">
        <v>440</v>
      </c>
      <c r="C11" s="357">
        <f>'3-流动汇总'!C11</f>
        <v>0</v>
      </c>
      <c r="D11" s="357">
        <f>'3-流动汇总'!D11</f>
        <v>0</v>
      </c>
      <c r="E11" s="355">
        <f t="shared" si="0"/>
        <v>0</v>
      </c>
      <c r="F11" s="19" t="str">
        <f t="shared" si="1"/>
        <v/>
      </c>
      <c r="G11" s="356"/>
    </row>
    <row r="12" spans="1:7" ht="16.5" customHeight="1">
      <c r="A12" s="353">
        <v>7</v>
      </c>
      <c r="B12" s="358" t="s">
        <v>441</v>
      </c>
      <c r="C12" s="357">
        <f>C10-C11</f>
        <v>0</v>
      </c>
      <c r="D12" s="357">
        <f>D10-D11</f>
        <v>0</v>
      </c>
      <c r="E12" s="355">
        <f t="shared" si="0"/>
        <v>0</v>
      </c>
      <c r="F12" s="19" t="str">
        <f t="shared" si="1"/>
        <v/>
      </c>
      <c r="G12" s="356"/>
    </row>
    <row r="13" spans="1:7" ht="16.5" customHeight="1">
      <c r="A13" s="353">
        <v>8</v>
      </c>
      <c r="B13" s="213" t="s">
        <v>56</v>
      </c>
      <c r="C13" s="357">
        <f>'3-流动汇总'!C13</f>
        <v>0</v>
      </c>
      <c r="D13" s="357">
        <f>'3-流动汇总'!D13</f>
        <v>0</v>
      </c>
      <c r="E13" s="355">
        <f t="shared" si="0"/>
        <v>0</v>
      </c>
      <c r="F13" s="19" t="str">
        <f t="shared" si="1"/>
        <v/>
      </c>
      <c r="G13" s="356"/>
    </row>
    <row r="14" spans="1:7" ht="16.5" customHeight="1">
      <c r="A14" s="353">
        <v>9</v>
      </c>
      <c r="B14" s="213" t="s">
        <v>442</v>
      </c>
      <c r="C14" s="357">
        <f>'3-流动汇总'!C16+'2-分类汇总'!C15+'2-分类汇总'!C16</f>
        <v>0</v>
      </c>
      <c r="D14" s="357">
        <f>'3-流动汇总'!D16+'2-分类汇总'!D15+'2-分类汇总'!D16</f>
        <v>0</v>
      </c>
      <c r="E14" s="355">
        <f t="shared" si="0"/>
        <v>0</v>
      </c>
      <c r="F14" s="19" t="str">
        <f t="shared" si="1"/>
        <v/>
      </c>
      <c r="G14" s="356"/>
    </row>
    <row r="15" spans="1:7" ht="16.5" customHeight="1">
      <c r="A15" s="353">
        <v>10</v>
      </c>
      <c r="B15" s="213" t="s">
        <v>440</v>
      </c>
      <c r="C15" s="357">
        <f>'3-流动汇总'!C17</f>
        <v>0</v>
      </c>
      <c r="D15" s="357">
        <f>'3-流动汇总'!D17</f>
        <v>0</v>
      </c>
      <c r="E15" s="355">
        <f t="shared" si="0"/>
        <v>0</v>
      </c>
      <c r="F15" s="19" t="str">
        <f t="shared" si="1"/>
        <v/>
      </c>
      <c r="G15" s="356"/>
    </row>
    <row r="16" spans="1:7" ht="16.5" customHeight="1">
      <c r="A16" s="353">
        <v>11</v>
      </c>
      <c r="B16" s="213" t="s">
        <v>443</v>
      </c>
      <c r="C16" s="357">
        <f>C14-C15</f>
        <v>0</v>
      </c>
      <c r="D16" s="357">
        <f>D14-D15</f>
        <v>0</v>
      </c>
      <c r="E16" s="355">
        <f t="shared" si="0"/>
        <v>0</v>
      </c>
      <c r="F16" s="19" t="str">
        <f t="shared" si="1"/>
        <v/>
      </c>
      <c r="G16" s="356"/>
    </row>
    <row r="17" spans="1:7" ht="16.5" customHeight="1">
      <c r="A17" s="353">
        <v>12</v>
      </c>
      <c r="B17" s="213" t="s">
        <v>444</v>
      </c>
      <c r="C17" s="357">
        <f>'3-流动汇总'!C19</f>
        <v>0</v>
      </c>
      <c r="D17" s="357">
        <f>'3-流动汇总'!D19</f>
        <v>0</v>
      </c>
      <c r="E17" s="355">
        <f t="shared" si="0"/>
        <v>0</v>
      </c>
      <c r="F17" s="19" t="str">
        <f t="shared" si="1"/>
        <v/>
      </c>
      <c r="G17" s="356"/>
    </row>
    <row r="18" spans="1:7" ht="16.5" customHeight="1">
      <c r="A18" s="353">
        <v>13</v>
      </c>
      <c r="B18" s="213" t="s">
        <v>445</v>
      </c>
      <c r="C18" s="357">
        <f>'3-流动汇总'!C20</f>
        <v>0</v>
      </c>
      <c r="D18" s="357">
        <f>'3-流动汇总'!D20</f>
        <v>0</v>
      </c>
      <c r="E18" s="355">
        <f t="shared" si="0"/>
        <v>0</v>
      </c>
      <c r="F18" s="19" t="str">
        <f t="shared" si="1"/>
        <v/>
      </c>
      <c r="G18" s="356"/>
    </row>
    <row r="19" spans="1:7" ht="16.5" customHeight="1">
      <c r="A19" s="353">
        <v>14</v>
      </c>
      <c r="B19" s="213" t="s">
        <v>446</v>
      </c>
      <c r="C19" s="357">
        <f>'3-流动汇总'!C21</f>
        <v>0</v>
      </c>
      <c r="D19" s="357">
        <f>'3-流动汇总'!D21</f>
        <v>0</v>
      </c>
      <c r="E19" s="355">
        <f t="shared" si="0"/>
        <v>0</v>
      </c>
      <c r="F19" s="19" t="str">
        <f t="shared" si="1"/>
        <v/>
      </c>
      <c r="G19" s="356"/>
    </row>
    <row r="20" spans="1:7" ht="16.5" customHeight="1">
      <c r="A20" s="353">
        <v>15</v>
      </c>
      <c r="B20" s="358" t="s">
        <v>447</v>
      </c>
      <c r="C20" s="357">
        <f>'3-12合同资产'!I24</f>
        <v>0</v>
      </c>
      <c r="D20" s="357">
        <f>'3-12合同资产'!K24</f>
        <v>0</v>
      </c>
      <c r="E20" s="355">
        <f t="shared" si="0"/>
        <v>0</v>
      </c>
      <c r="F20" s="19" t="str">
        <f t="shared" si="1"/>
        <v/>
      </c>
      <c r="G20" s="356"/>
    </row>
    <row r="21" spans="1:7" ht="16.5" customHeight="1">
      <c r="A21" s="353">
        <v>16</v>
      </c>
      <c r="B21" s="213" t="s">
        <v>448</v>
      </c>
      <c r="C21" s="357">
        <f>'3-12合同资产'!I25</f>
        <v>0</v>
      </c>
      <c r="D21" s="357"/>
      <c r="E21" s="355"/>
      <c r="F21" s="19" t="str">
        <f t="shared" si="1"/>
        <v/>
      </c>
      <c r="G21" s="356"/>
    </row>
    <row r="22" spans="1:7" ht="16.5" customHeight="1">
      <c r="A22" s="353">
        <v>17</v>
      </c>
      <c r="B22" s="213" t="s">
        <v>449</v>
      </c>
      <c r="C22" s="357">
        <f>'3-12合同资产'!I27</f>
        <v>0</v>
      </c>
      <c r="D22" s="357">
        <f>'3-12合同资产'!K27</f>
        <v>0</v>
      </c>
      <c r="E22" s="355">
        <f t="shared" ref="E22:E53" si="2">D22-C22</f>
        <v>0</v>
      </c>
      <c r="F22" s="19" t="str">
        <f t="shared" si="1"/>
        <v/>
      </c>
      <c r="G22" s="356"/>
    </row>
    <row r="23" spans="1:7" ht="16.5" customHeight="1">
      <c r="A23" s="353">
        <v>21</v>
      </c>
      <c r="B23" s="213" t="s">
        <v>171</v>
      </c>
      <c r="C23" s="357">
        <f>'3-流动汇总'!C22</f>
        <v>0</v>
      </c>
      <c r="D23" s="357">
        <f>'3-流动汇总'!D22</f>
        <v>0</v>
      </c>
      <c r="E23" s="355">
        <f t="shared" si="2"/>
        <v>0</v>
      </c>
      <c r="F23" s="19" t="str">
        <f t="shared" si="1"/>
        <v/>
      </c>
      <c r="G23" s="356"/>
    </row>
    <row r="24" spans="1:7" ht="16.5" customHeight="1">
      <c r="A24" s="353">
        <v>22</v>
      </c>
      <c r="B24" s="213" t="s">
        <v>83</v>
      </c>
      <c r="C24" s="357">
        <f>'3-流动汇总'!C23</f>
        <v>0</v>
      </c>
      <c r="D24" s="357">
        <f>'3-流动汇总'!D23</f>
        <v>0</v>
      </c>
      <c r="E24" s="355">
        <f t="shared" si="2"/>
        <v>0</v>
      </c>
      <c r="F24" s="19" t="str">
        <f t="shared" si="1"/>
        <v/>
      </c>
      <c r="G24" s="356"/>
    </row>
    <row r="25" spans="1:7" s="347" customFormat="1" ht="16.5" customHeight="1">
      <c r="A25" s="353">
        <v>23</v>
      </c>
      <c r="B25" s="322" t="s">
        <v>450</v>
      </c>
      <c r="C25" s="354" t="e">
        <f>C26+C29+C32+C43+C44+C45+C48+C52+C53+C54+C55+C56+C57</f>
        <v>#REF!</v>
      </c>
      <c r="D25" s="354" t="e">
        <f>D26+D29+D32+D43+D44+D45+D48+D52+D53+D54+D55+D56+D57</f>
        <v>#REF!</v>
      </c>
      <c r="E25" s="355" t="e">
        <f t="shared" si="2"/>
        <v>#REF!</v>
      </c>
      <c r="F25" s="19" t="e">
        <f t="shared" si="1"/>
        <v>#REF!</v>
      </c>
      <c r="G25" s="356"/>
    </row>
    <row r="26" spans="1:7" ht="16.5" customHeight="1">
      <c r="A26" s="353">
        <v>28</v>
      </c>
      <c r="B26" s="213" t="s">
        <v>91</v>
      </c>
      <c r="C26" s="357">
        <f>'4-非流动资产汇总'!C11</f>
        <v>0</v>
      </c>
      <c r="D26" s="357">
        <f>'4-非流动资产汇总'!D11</f>
        <v>0</v>
      </c>
      <c r="E26" s="355">
        <f t="shared" si="2"/>
        <v>0</v>
      </c>
      <c r="F26" s="19" t="str">
        <f t="shared" si="1"/>
        <v/>
      </c>
      <c r="G26" s="356"/>
    </row>
    <row r="27" spans="1:7" ht="16.5" customHeight="1">
      <c r="A27" s="353">
        <v>29</v>
      </c>
      <c r="B27" s="213" t="s">
        <v>451</v>
      </c>
      <c r="C27" s="357">
        <f>'4-非流动资产汇总'!C12</f>
        <v>0</v>
      </c>
      <c r="D27" s="357">
        <f>'4-非流动资产汇总'!D12</f>
        <v>0</v>
      </c>
      <c r="E27" s="355">
        <f t="shared" si="2"/>
        <v>0</v>
      </c>
      <c r="F27" s="19" t="str">
        <f t="shared" si="1"/>
        <v/>
      </c>
      <c r="G27" s="356"/>
    </row>
    <row r="28" spans="1:7" ht="16.5" customHeight="1">
      <c r="A28" s="353">
        <v>30</v>
      </c>
      <c r="B28" s="213" t="s">
        <v>452</v>
      </c>
      <c r="C28" s="357">
        <f>'4-非流动资产汇总'!C13</f>
        <v>0</v>
      </c>
      <c r="D28" s="357">
        <f>'4-非流动资产汇总'!D13</f>
        <v>0</v>
      </c>
      <c r="E28" s="355">
        <f t="shared" si="2"/>
        <v>0</v>
      </c>
      <c r="F28" s="19" t="str">
        <f t="shared" si="1"/>
        <v/>
      </c>
      <c r="G28" s="356"/>
    </row>
    <row r="29" spans="1:7" ht="16.5" customHeight="1">
      <c r="A29" s="353">
        <v>31</v>
      </c>
      <c r="B29" s="213" t="s">
        <v>453</v>
      </c>
      <c r="C29" s="357">
        <f>'4-非流动资产汇总'!C14</f>
        <v>0</v>
      </c>
      <c r="D29" s="357">
        <f>'4-非流动资产汇总'!D14</f>
        <v>0</v>
      </c>
      <c r="E29" s="355">
        <f t="shared" si="2"/>
        <v>0</v>
      </c>
      <c r="F29" s="19" t="str">
        <f t="shared" si="1"/>
        <v/>
      </c>
      <c r="G29" s="356"/>
    </row>
    <row r="30" spans="1:7" ht="16.5" customHeight="1">
      <c r="A30" s="353">
        <v>34</v>
      </c>
      <c r="B30" s="213" t="s">
        <v>454</v>
      </c>
      <c r="C30" s="357">
        <f>'4-非流动资产汇总'!C15</f>
        <v>0</v>
      </c>
      <c r="D30" s="357">
        <f>'4-非流动资产汇总'!D15</f>
        <v>0</v>
      </c>
      <c r="E30" s="355">
        <f t="shared" si="2"/>
        <v>0</v>
      </c>
      <c r="F30" s="19" t="str">
        <f t="shared" si="1"/>
        <v/>
      </c>
      <c r="G30" s="356"/>
    </row>
    <row r="31" spans="1:7" ht="16.5" customHeight="1">
      <c r="A31" s="353">
        <v>35</v>
      </c>
      <c r="B31" s="213" t="s">
        <v>455</v>
      </c>
      <c r="C31" s="357">
        <f>'4-非流动资产汇总'!C16</f>
        <v>0</v>
      </c>
      <c r="D31" s="357">
        <f>'4-非流动资产汇总'!D16</f>
        <v>0</v>
      </c>
      <c r="E31" s="355">
        <f t="shared" si="2"/>
        <v>0</v>
      </c>
      <c r="F31" s="19" t="str">
        <f t="shared" si="1"/>
        <v/>
      </c>
      <c r="G31" s="356"/>
    </row>
    <row r="32" spans="1:7" ht="16.5" customHeight="1">
      <c r="A32" s="353">
        <v>36</v>
      </c>
      <c r="B32" s="213" t="s">
        <v>456</v>
      </c>
      <c r="C32" s="357">
        <f>'4-非流动资产汇总'!C17</f>
        <v>0</v>
      </c>
      <c r="D32" s="357">
        <f>'4-非流动资产汇总'!D17</f>
        <v>0</v>
      </c>
      <c r="E32" s="355">
        <f t="shared" si="2"/>
        <v>0</v>
      </c>
      <c r="F32" s="19" t="str">
        <f t="shared" si="1"/>
        <v/>
      </c>
      <c r="G32" s="356"/>
    </row>
    <row r="33" spans="1:7" ht="16.5" customHeight="1">
      <c r="A33" s="353">
        <v>37</v>
      </c>
      <c r="B33" s="213" t="s">
        <v>457</v>
      </c>
      <c r="C33" s="357" t="e">
        <f>'4-非流动资产汇总'!C18</f>
        <v>#REF!</v>
      </c>
      <c r="D33" s="357" t="e">
        <f>'4-非流动资产汇总'!D18</f>
        <v>#REF!</v>
      </c>
      <c r="E33" s="355" t="e">
        <f t="shared" si="2"/>
        <v>#REF!</v>
      </c>
      <c r="F33" s="19" t="e">
        <f t="shared" si="1"/>
        <v>#REF!</v>
      </c>
      <c r="G33" s="356"/>
    </row>
    <row r="34" spans="1:7" ht="16.5" customHeight="1">
      <c r="A34" s="353">
        <v>38</v>
      </c>
      <c r="B34" s="213" t="s">
        <v>458</v>
      </c>
      <c r="C34" s="357" t="e">
        <f>'4-非流动资产汇总'!C19</f>
        <v>#REF!</v>
      </c>
      <c r="D34" s="357" t="e">
        <f>'4-非流动资产汇总'!D19</f>
        <v>#REF!</v>
      </c>
      <c r="E34" s="355" t="e">
        <f t="shared" si="2"/>
        <v>#REF!</v>
      </c>
      <c r="F34" s="19" t="e">
        <f t="shared" si="1"/>
        <v>#REF!</v>
      </c>
      <c r="G34" s="356"/>
    </row>
    <row r="35" spans="1:7" ht="16.5" customHeight="1">
      <c r="A35" s="353">
        <v>39</v>
      </c>
      <c r="B35" s="325" t="s">
        <v>459</v>
      </c>
      <c r="C35" s="357" t="e">
        <f>'4-非流动资产汇总'!C20</f>
        <v>#REF!</v>
      </c>
      <c r="D35" s="357" t="e">
        <f>'4-非流动资产汇总'!D20</f>
        <v>#REF!</v>
      </c>
      <c r="E35" s="355" t="e">
        <f t="shared" si="2"/>
        <v>#REF!</v>
      </c>
      <c r="F35" s="19" t="e">
        <f t="shared" si="1"/>
        <v>#REF!</v>
      </c>
      <c r="G35" s="356"/>
    </row>
    <row r="36" spans="1:7" ht="16.5" customHeight="1">
      <c r="A36" s="353">
        <v>40</v>
      </c>
      <c r="B36" s="325" t="s">
        <v>460</v>
      </c>
      <c r="C36" s="357" t="e">
        <f>'4-非流动资产汇总'!C21</f>
        <v>#REF!</v>
      </c>
      <c r="D36" s="357" t="e">
        <f>'4-非流动资产汇总'!D21</f>
        <v>#REF!</v>
      </c>
      <c r="E36" s="355" t="e">
        <f t="shared" si="2"/>
        <v>#REF!</v>
      </c>
      <c r="F36" s="19" t="e">
        <f t="shared" si="1"/>
        <v>#REF!</v>
      </c>
      <c r="G36" s="356"/>
    </row>
    <row r="37" spans="1:7" ht="16.5" customHeight="1">
      <c r="A37" s="353">
        <v>41</v>
      </c>
      <c r="B37" s="214" t="s">
        <v>461</v>
      </c>
      <c r="C37" s="357" t="e">
        <f>'4-非流动资产汇总'!C22</f>
        <v>#REF!</v>
      </c>
      <c r="D37" s="357" t="e">
        <f>'4-非流动资产汇总'!D22</f>
        <v>#REF!</v>
      </c>
      <c r="E37" s="355" t="e">
        <f t="shared" si="2"/>
        <v>#REF!</v>
      </c>
      <c r="F37" s="19" t="e">
        <f t="shared" si="1"/>
        <v>#REF!</v>
      </c>
      <c r="G37" s="356"/>
    </row>
    <row r="38" spans="1:7" ht="16.5" customHeight="1">
      <c r="A38" s="353">
        <v>42</v>
      </c>
      <c r="B38" s="213" t="s">
        <v>462</v>
      </c>
      <c r="C38" s="357" t="e">
        <f>'4-非流动资产汇总'!C23</f>
        <v>#REF!</v>
      </c>
      <c r="D38" s="357" t="e">
        <f>'4-非流动资产汇总'!D23</f>
        <v>#REF!</v>
      </c>
      <c r="E38" s="355" t="e">
        <f t="shared" si="2"/>
        <v>#REF!</v>
      </c>
      <c r="F38" s="19" t="e">
        <f t="shared" si="1"/>
        <v>#REF!</v>
      </c>
      <c r="G38" s="356"/>
    </row>
    <row r="39" spans="1:7" ht="16.5" customHeight="1">
      <c r="A39" s="353">
        <v>43</v>
      </c>
      <c r="B39" s="213" t="s">
        <v>458</v>
      </c>
      <c r="C39" s="357" t="e">
        <f>'4-非流动资产汇总'!C24</f>
        <v>#REF!</v>
      </c>
      <c r="D39" s="357" t="e">
        <f>'4-非流动资产汇总'!D24</f>
        <v>#REF!</v>
      </c>
      <c r="E39" s="355" t="e">
        <f t="shared" si="2"/>
        <v>#REF!</v>
      </c>
      <c r="F39" s="19" t="e">
        <f t="shared" ref="F39:F70" si="3">IF(C39=0,"",E39/ABS(C39)*100)</f>
        <v>#REF!</v>
      </c>
      <c r="G39" s="356"/>
    </row>
    <row r="40" spans="1:7" ht="16.5" customHeight="1">
      <c r="A40" s="353">
        <v>44</v>
      </c>
      <c r="B40" s="325" t="s">
        <v>459</v>
      </c>
      <c r="C40" s="357" t="e">
        <f>'4-非流动资产汇总'!C25</f>
        <v>#REF!</v>
      </c>
      <c r="D40" s="357" t="e">
        <f>'4-非流动资产汇总'!D25</f>
        <v>#REF!</v>
      </c>
      <c r="E40" s="355" t="e">
        <f t="shared" si="2"/>
        <v>#REF!</v>
      </c>
      <c r="F40" s="19" t="e">
        <f t="shared" si="3"/>
        <v>#REF!</v>
      </c>
      <c r="G40" s="356"/>
    </row>
    <row r="41" spans="1:7" ht="16.5" customHeight="1">
      <c r="A41" s="353">
        <v>45</v>
      </c>
      <c r="B41" s="325" t="s">
        <v>460</v>
      </c>
      <c r="C41" s="357" t="e">
        <f>'4-非流动资产汇总'!C26</f>
        <v>#REF!</v>
      </c>
      <c r="D41" s="357" t="e">
        <f>'4-非流动资产汇总'!D26</f>
        <v>#REF!</v>
      </c>
      <c r="E41" s="355" t="e">
        <f t="shared" si="2"/>
        <v>#REF!</v>
      </c>
      <c r="F41" s="19" t="e">
        <f t="shared" si="3"/>
        <v>#REF!</v>
      </c>
      <c r="G41" s="356"/>
    </row>
    <row r="42" spans="1:7" ht="16.5" customHeight="1">
      <c r="A42" s="353">
        <v>46</v>
      </c>
      <c r="B42" s="214" t="s">
        <v>463</v>
      </c>
      <c r="C42" s="357" t="e">
        <f>'4-非流动资产汇总'!C27</f>
        <v>#REF!</v>
      </c>
      <c r="D42" s="357">
        <f>'4-非流动资产汇总'!D27</f>
        <v>0</v>
      </c>
      <c r="E42" s="355" t="e">
        <f t="shared" si="2"/>
        <v>#REF!</v>
      </c>
      <c r="F42" s="19" t="e">
        <f t="shared" si="3"/>
        <v>#REF!</v>
      </c>
      <c r="G42" s="356"/>
    </row>
    <row r="43" spans="1:7" ht="16.5" customHeight="1">
      <c r="A43" s="353">
        <v>47</v>
      </c>
      <c r="B43" s="213" t="s">
        <v>464</v>
      </c>
      <c r="C43" s="357" t="e">
        <f>'4-非流动资产汇总'!C28</f>
        <v>#REF!</v>
      </c>
      <c r="D43" s="357" t="e">
        <f>'4-非流动资产汇总'!D28</f>
        <v>#REF!</v>
      </c>
      <c r="E43" s="355" t="e">
        <f t="shared" si="2"/>
        <v>#REF!</v>
      </c>
      <c r="F43" s="19" t="e">
        <f t="shared" si="3"/>
        <v>#REF!</v>
      </c>
      <c r="G43" s="356"/>
    </row>
    <row r="44" spans="1:7" ht="16.5" customHeight="1">
      <c r="A44" s="353">
        <v>48</v>
      </c>
      <c r="B44" s="213" t="s">
        <v>108</v>
      </c>
      <c r="C44" s="357">
        <f>'4-非流动资产汇总'!C29</f>
        <v>0</v>
      </c>
      <c r="D44" s="357">
        <f>'4-非流动资产汇总'!D29</f>
        <v>0</v>
      </c>
      <c r="E44" s="355">
        <f t="shared" si="2"/>
        <v>0</v>
      </c>
      <c r="F44" s="19" t="str">
        <f t="shared" si="3"/>
        <v/>
      </c>
      <c r="G44" s="356"/>
    </row>
    <row r="45" spans="1:7" ht="16.5" customHeight="1">
      <c r="A45" s="353">
        <v>49</v>
      </c>
      <c r="B45" s="213" t="s">
        <v>113</v>
      </c>
      <c r="C45" s="357">
        <f>'4-非流动资产汇总'!C32</f>
        <v>0</v>
      </c>
      <c r="D45" s="357">
        <f>'4-非流动资产汇总'!D32</f>
        <v>0</v>
      </c>
      <c r="E45" s="355">
        <f t="shared" si="2"/>
        <v>0</v>
      </c>
      <c r="F45" s="19" t="str">
        <f t="shared" si="3"/>
        <v/>
      </c>
      <c r="G45" s="356"/>
    </row>
    <row r="46" spans="1:7" ht="16.5" customHeight="1">
      <c r="A46" s="353">
        <v>50</v>
      </c>
      <c r="B46" s="213" t="s">
        <v>465</v>
      </c>
      <c r="C46" s="357">
        <f>'4-非流动资产汇总'!C33</f>
        <v>0</v>
      </c>
      <c r="D46" s="357">
        <f>'4-非流动资产汇总'!D33</f>
        <v>0</v>
      </c>
      <c r="E46" s="355">
        <f t="shared" si="2"/>
        <v>0</v>
      </c>
      <c r="F46" s="19" t="str">
        <f t="shared" si="3"/>
        <v/>
      </c>
      <c r="G46" s="356"/>
    </row>
    <row r="47" spans="1:7" ht="16.5" customHeight="1">
      <c r="A47" s="353">
        <v>51</v>
      </c>
      <c r="B47" s="213" t="s">
        <v>466</v>
      </c>
      <c r="C47" s="357">
        <f>'4-非流动资产汇总'!C34</f>
        <v>0</v>
      </c>
      <c r="D47" s="357">
        <f>'4-非流动资产汇总'!D34</f>
        <v>0</v>
      </c>
      <c r="E47" s="355">
        <f t="shared" si="2"/>
        <v>0</v>
      </c>
      <c r="F47" s="19" t="str">
        <f t="shared" si="3"/>
        <v/>
      </c>
      <c r="G47" s="356"/>
    </row>
    <row r="48" spans="1:7" ht="16.5" customHeight="1">
      <c r="A48" s="353">
        <v>52</v>
      </c>
      <c r="B48" s="213" t="s">
        <v>467</v>
      </c>
      <c r="C48" s="357">
        <f>'4-非流动资产汇总'!C35</f>
        <v>0</v>
      </c>
      <c r="D48" s="357">
        <f>'4-非流动资产汇总'!D35</f>
        <v>0</v>
      </c>
      <c r="E48" s="355">
        <f t="shared" si="2"/>
        <v>0</v>
      </c>
      <c r="F48" s="19" t="str">
        <f t="shared" si="3"/>
        <v/>
      </c>
      <c r="G48" s="356"/>
    </row>
    <row r="49" spans="1:7" ht="16.5" customHeight="1">
      <c r="A49" s="353">
        <v>53</v>
      </c>
      <c r="B49" s="213" t="s">
        <v>468</v>
      </c>
      <c r="C49" s="357">
        <f>'4-非流动资产汇总'!C36</f>
        <v>0</v>
      </c>
      <c r="D49" s="357">
        <f>'4-非流动资产汇总'!D36</f>
        <v>0</v>
      </c>
      <c r="E49" s="355">
        <f t="shared" si="2"/>
        <v>0</v>
      </c>
      <c r="F49" s="19" t="str">
        <f t="shared" si="3"/>
        <v/>
      </c>
      <c r="G49" s="356"/>
    </row>
    <row r="50" spans="1:7" ht="16.5" customHeight="1">
      <c r="A50" s="353">
        <v>54</v>
      </c>
      <c r="B50" s="213" t="s">
        <v>469</v>
      </c>
      <c r="C50" s="357">
        <f>'4-非流动资产汇总'!C37</f>
        <v>0</v>
      </c>
      <c r="D50" s="357">
        <f>'4-非流动资产汇总'!D37</f>
        <v>0</v>
      </c>
      <c r="E50" s="355">
        <f t="shared" si="2"/>
        <v>0</v>
      </c>
      <c r="F50" s="19" t="str">
        <f t="shared" si="3"/>
        <v/>
      </c>
      <c r="G50" s="356"/>
    </row>
    <row r="51" spans="1:7" ht="16.5" customHeight="1">
      <c r="A51" s="353">
        <v>55</v>
      </c>
      <c r="B51" s="213" t="s">
        <v>470</v>
      </c>
      <c r="C51" s="357">
        <f>'4-非流动资产汇总'!C38</f>
        <v>0</v>
      </c>
      <c r="D51" s="357">
        <f>'4-非流动资产汇总'!D38</f>
        <v>0</v>
      </c>
      <c r="E51" s="355">
        <f t="shared" si="2"/>
        <v>0</v>
      </c>
      <c r="F51" s="19" t="str">
        <f t="shared" si="3"/>
        <v/>
      </c>
      <c r="G51" s="356"/>
    </row>
    <row r="52" spans="1:7" ht="16.5" customHeight="1">
      <c r="A52" s="353">
        <v>56</v>
      </c>
      <c r="B52" s="213" t="s">
        <v>471</v>
      </c>
      <c r="C52" s="357">
        <f>'4-非流动资产汇总'!C39</f>
        <v>0</v>
      </c>
      <c r="D52" s="357">
        <f>'4-非流动资产汇总'!D39</f>
        <v>0</v>
      </c>
      <c r="E52" s="355">
        <f t="shared" si="2"/>
        <v>0</v>
      </c>
      <c r="F52" s="19" t="str">
        <f t="shared" si="3"/>
        <v/>
      </c>
      <c r="G52" s="356"/>
    </row>
    <row r="53" spans="1:7" ht="16.5" customHeight="1">
      <c r="A53" s="353">
        <v>57</v>
      </c>
      <c r="B53" s="213" t="s">
        <v>119</v>
      </c>
      <c r="C53" s="357">
        <f>'4-非流动资产汇总'!C40</f>
        <v>0</v>
      </c>
      <c r="D53" s="357">
        <f>'4-非流动资产汇总'!D40</f>
        <v>0</v>
      </c>
      <c r="E53" s="355">
        <f t="shared" si="2"/>
        <v>0</v>
      </c>
      <c r="F53" s="19" t="str">
        <f t="shared" si="3"/>
        <v/>
      </c>
      <c r="G53" s="356"/>
    </row>
    <row r="54" spans="1:7" ht="16.5" customHeight="1">
      <c r="A54" s="353">
        <v>58</v>
      </c>
      <c r="B54" s="213" t="s">
        <v>120</v>
      </c>
      <c r="C54" s="357">
        <f>'4-非流动资产汇总'!C41</f>
        <v>0</v>
      </c>
      <c r="D54" s="357">
        <f>'4-非流动资产汇总'!D41</f>
        <v>0</v>
      </c>
      <c r="E54" s="355">
        <f t="shared" ref="E54:E79" si="4">D54-C54</f>
        <v>0</v>
      </c>
      <c r="F54" s="19" t="str">
        <f t="shared" si="3"/>
        <v/>
      </c>
      <c r="G54" s="356"/>
    </row>
    <row r="55" spans="1:7" ht="16.5" customHeight="1">
      <c r="A55" s="353">
        <v>59</v>
      </c>
      <c r="B55" s="213" t="s">
        <v>122</v>
      </c>
      <c r="C55" s="357">
        <f>'4-非流动资产汇总'!C42</f>
        <v>0</v>
      </c>
      <c r="D55" s="357">
        <f>'4-非流动资产汇总'!D42</f>
        <v>0</v>
      </c>
      <c r="E55" s="355">
        <f t="shared" si="4"/>
        <v>0</v>
      </c>
      <c r="F55" s="19" t="str">
        <f t="shared" si="3"/>
        <v/>
      </c>
      <c r="G55" s="356"/>
    </row>
    <row r="56" spans="1:7" ht="16.5" customHeight="1">
      <c r="A56" s="353">
        <v>60</v>
      </c>
      <c r="B56" s="213" t="s">
        <v>123</v>
      </c>
      <c r="C56" s="357">
        <f>'4-非流动资产汇总'!C43</f>
        <v>0</v>
      </c>
      <c r="D56" s="357">
        <f>'4-非流动资产汇总'!D43</f>
        <v>0</v>
      </c>
      <c r="E56" s="355">
        <f t="shared" si="4"/>
        <v>0</v>
      </c>
      <c r="F56" s="19" t="str">
        <f t="shared" si="3"/>
        <v/>
      </c>
      <c r="G56" s="356"/>
    </row>
    <row r="57" spans="1:7" ht="16.5" customHeight="1">
      <c r="A57" s="353">
        <v>61</v>
      </c>
      <c r="B57" s="213" t="s">
        <v>124</v>
      </c>
      <c r="C57" s="357">
        <f>'4-非流动资产汇总'!C44</f>
        <v>0</v>
      </c>
      <c r="D57" s="357">
        <f>'4-非流动资产汇总'!D44</f>
        <v>0</v>
      </c>
      <c r="E57" s="355">
        <f t="shared" si="4"/>
        <v>0</v>
      </c>
      <c r="F57" s="19" t="str">
        <f t="shared" si="3"/>
        <v/>
      </c>
      <c r="G57" s="356"/>
    </row>
    <row r="58" spans="1:7" s="347" customFormat="1" ht="16.5" customHeight="1">
      <c r="A58" s="353">
        <v>62</v>
      </c>
      <c r="B58" s="359" t="s">
        <v>472</v>
      </c>
      <c r="C58" s="354" t="e">
        <f>C7+C25</f>
        <v>#REF!</v>
      </c>
      <c r="D58" s="354" t="e">
        <f>D7+D25</f>
        <v>#REF!</v>
      </c>
      <c r="E58" s="355" t="e">
        <f t="shared" si="4"/>
        <v>#REF!</v>
      </c>
      <c r="F58" s="19" t="e">
        <f t="shared" si="3"/>
        <v>#REF!</v>
      </c>
      <c r="G58" s="356"/>
    </row>
    <row r="59" spans="1:7" s="347" customFormat="1" ht="16.5" customHeight="1">
      <c r="A59" s="353">
        <v>63</v>
      </c>
      <c r="B59" s="359" t="s">
        <v>473</v>
      </c>
      <c r="C59" s="354">
        <f>C60+C61+C62+C63+C64+C65+C66+C67+C68+C69</f>
        <v>0</v>
      </c>
      <c r="D59" s="354">
        <f>D60+D61+D62+D63+D64+D65+D66+D67+D68+D69</f>
        <v>0</v>
      </c>
      <c r="E59" s="355">
        <f t="shared" si="4"/>
        <v>0</v>
      </c>
      <c r="F59" s="19" t="str">
        <f t="shared" si="3"/>
        <v/>
      </c>
      <c r="G59" s="356"/>
    </row>
    <row r="60" spans="1:7" ht="16.5" customHeight="1">
      <c r="A60" s="353">
        <v>64</v>
      </c>
      <c r="B60" s="213" t="s">
        <v>40</v>
      </c>
      <c r="C60" s="357">
        <f>'5-流动负债汇总'!C7</f>
        <v>0</v>
      </c>
      <c r="D60" s="357">
        <f>'5-流动负债汇总'!D7</f>
        <v>0</v>
      </c>
      <c r="E60" s="355">
        <f t="shared" si="4"/>
        <v>0</v>
      </c>
      <c r="F60" s="19" t="str">
        <f t="shared" si="3"/>
        <v/>
      </c>
      <c r="G60" s="356"/>
    </row>
    <row r="61" spans="1:7" ht="16.5" customHeight="1">
      <c r="A61" s="353">
        <v>65</v>
      </c>
      <c r="B61" s="213" t="s">
        <v>42</v>
      </c>
      <c r="C61" s="357">
        <f>'5-流动负债汇总'!C8</f>
        <v>0</v>
      </c>
      <c r="D61" s="357">
        <f>'5-流动负债汇总'!D8</f>
        <v>0</v>
      </c>
      <c r="E61" s="355">
        <f t="shared" si="4"/>
        <v>0</v>
      </c>
      <c r="F61" s="19" t="str">
        <f t="shared" si="3"/>
        <v/>
      </c>
      <c r="G61" s="356"/>
    </row>
    <row r="62" spans="1:7" ht="16.5" customHeight="1">
      <c r="A62" s="353">
        <v>67</v>
      </c>
      <c r="B62" s="213" t="s">
        <v>474</v>
      </c>
      <c r="C62" s="357">
        <f>'5-流动负债汇总'!C10+'5-流动负债汇总'!C9</f>
        <v>0</v>
      </c>
      <c r="D62" s="357">
        <f>'5-流动负债汇总'!D10+'5-流动负债汇总'!D9</f>
        <v>0</v>
      </c>
      <c r="E62" s="355">
        <f t="shared" si="4"/>
        <v>0</v>
      </c>
      <c r="F62" s="19" t="str">
        <f t="shared" si="3"/>
        <v/>
      </c>
      <c r="G62" s="356"/>
    </row>
    <row r="63" spans="1:7" ht="16.5" customHeight="1">
      <c r="A63" s="353">
        <v>68</v>
      </c>
      <c r="B63" s="213" t="s">
        <v>49</v>
      </c>
      <c r="C63" s="357">
        <f>'5-流动负债汇总'!C11</f>
        <v>0</v>
      </c>
      <c r="D63" s="357">
        <f>'5-流动负债汇总'!D11</f>
        <v>0</v>
      </c>
      <c r="E63" s="355">
        <f t="shared" si="4"/>
        <v>0</v>
      </c>
      <c r="F63" s="19" t="str">
        <f t="shared" si="3"/>
        <v/>
      </c>
      <c r="G63" s="356"/>
    </row>
    <row r="64" spans="1:7" ht="16.5" customHeight="1">
      <c r="A64" s="353">
        <v>69</v>
      </c>
      <c r="B64" s="358" t="s">
        <v>475</v>
      </c>
      <c r="C64" s="357">
        <f>'5-13合同负债'!G27</f>
        <v>0</v>
      </c>
      <c r="D64" s="357">
        <f>'5-13合同负债'!H27</f>
        <v>0</v>
      </c>
      <c r="E64" s="355">
        <f t="shared" si="4"/>
        <v>0</v>
      </c>
      <c r="F64" s="19" t="str">
        <f t="shared" si="3"/>
        <v/>
      </c>
      <c r="G64" s="356"/>
    </row>
    <row r="65" spans="1:7" ht="16.5" customHeight="1">
      <c r="A65" s="353">
        <v>70</v>
      </c>
      <c r="B65" s="213" t="s">
        <v>181</v>
      </c>
      <c r="C65" s="357">
        <f>'5-流动负债汇总'!C12</f>
        <v>0</v>
      </c>
      <c r="D65" s="357">
        <f>'5-流动负债汇总'!D12</f>
        <v>0</v>
      </c>
      <c r="E65" s="355">
        <f t="shared" si="4"/>
        <v>0</v>
      </c>
      <c r="F65" s="19" t="str">
        <f t="shared" si="3"/>
        <v/>
      </c>
      <c r="G65" s="356"/>
    </row>
    <row r="66" spans="1:7" ht="16.5" customHeight="1">
      <c r="A66" s="353">
        <v>71</v>
      </c>
      <c r="B66" s="213" t="s">
        <v>53</v>
      </c>
      <c r="C66" s="357">
        <f>'5-流动负债汇总'!C13</f>
        <v>0</v>
      </c>
      <c r="D66" s="357">
        <f>'5-流动负债汇总'!D13</f>
        <v>0</v>
      </c>
      <c r="E66" s="355">
        <f t="shared" si="4"/>
        <v>0</v>
      </c>
      <c r="F66" s="19" t="str">
        <f t="shared" si="3"/>
        <v/>
      </c>
      <c r="G66" s="356"/>
    </row>
    <row r="67" spans="1:7" ht="16.5" customHeight="1">
      <c r="A67" s="353">
        <v>72</v>
      </c>
      <c r="B67" s="213" t="s">
        <v>59</v>
      </c>
      <c r="C67" s="357">
        <f>'5-流动负债汇总'!C16+'5-流动负债汇总'!C14+'5-流动负债汇总'!C15</f>
        <v>0</v>
      </c>
      <c r="D67" s="357">
        <f>'5-流动负债汇总'!D16+'5-流动负债汇总'!D14+'5-流动负债汇总'!D15</f>
        <v>0</v>
      </c>
      <c r="E67" s="355">
        <f t="shared" si="4"/>
        <v>0</v>
      </c>
      <c r="F67" s="19" t="str">
        <f t="shared" si="3"/>
        <v/>
      </c>
      <c r="G67" s="356"/>
    </row>
    <row r="68" spans="1:7" ht="16.5" customHeight="1">
      <c r="A68" s="353">
        <v>74</v>
      </c>
      <c r="B68" s="213" t="s">
        <v>61</v>
      </c>
      <c r="C68" s="357">
        <f>'5-流动负债汇总'!C17</f>
        <v>0</v>
      </c>
      <c r="D68" s="357">
        <f>'5-流动负债汇总'!D17</f>
        <v>0</v>
      </c>
      <c r="E68" s="355">
        <f t="shared" si="4"/>
        <v>0</v>
      </c>
      <c r="F68" s="19" t="str">
        <f t="shared" si="3"/>
        <v/>
      </c>
      <c r="G68" s="356"/>
    </row>
    <row r="69" spans="1:7" ht="16.5" customHeight="1">
      <c r="A69" s="353">
        <v>75</v>
      </c>
      <c r="B69" s="213" t="s">
        <v>63</v>
      </c>
      <c r="C69" s="357">
        <f>'5-流动负债汇总'!C18</f>
        <v>0</v>
      </c>
      <c r="D69" s="357">
        <f>'5-流动负债汇总'!D18</f>
        <v>0</v>
      </c>
      <c r="E69" s="355">
        <f t="shared" si="4"/>
        <v>0</v>
      </c>
      <c r="F69" s="19" t="str">
        <f t="shared" si="3"/>
        <v/>
      </c>
      <c r="G69" s="356"/>
    </row>
    <row r="70" spans="1:7" s="347" customFormat="1" ht="16.5" customHeight="1">
      <c r="A70" s="353">
        <v>76</v>
      </c>
      <c r="B70" s="359" t="s">
        <v>476</v>
      </c>
      <c r="C70" s="354">
        <f>'6-非流动负债汇总'!C27</f>
        <v>0</v>
      </c>
      <c r="D70" s="354">
        <f>'6-非流动负债汇总'!D27</f>
        <v>0</v>
      </c>
      <c r="E70" s="355">
        <f t="shared" si="4"/>
        <v>0</v>
      </c>
      <c r="F70" s="19" t="str">
        <f t="shared" si="3"/>
        <v/>
      </c>
      <c r="G70" s="356"/>
    </row>
    <row r="71" spans="1:7" ht="16.5" customHeight="1">
      <c r="A71" s="353">
        <v>77</v>
      </c>
      <c r="B71" s="213" t="s">
        <v>69</v>
      </c>
      <c r="C71" s="357">
        <f>'6-非流动负债汇总'!C7</f>
        <v>0</v>
      </c>
      <c r="D71" s="357">
        <f>'6-非流动负债汇总'!D7</f>
        <v>0</v>
      </c>
      <c r="E71" s="355">
        <f t="shared" si="4"/>
        <v>0</v>
      </c>
      <c r="F71" s="19" t="str">
        <f t="shared" ref="F71:F79" si="5">IF(C71=0,"",E71/ABS(C71)*100)</f>
        <v/>
      </c>
      <c r="G71" s="356"/>
    </row>
    <row r="72" spans="1:7" ht="16.5" customHeight="1">
      <c r="A72" s="353">
        <v>78</v>
      </c>
      <c r="B72" s="358" t="s">
        <v>71</v>
      </c>
      <c r="C72" s="357">
        <f>'6-非流动负债汇总'!C8</f>
        <v>0</v>
      </c>
      <c r="D72" s="357">
        <f>'6-非流动负债汇总'!D8</f>
        <v>0</v>
      </c>
      <c r="E72" s="355">
        <f t="shared" si="4"/>
        <v>0</v>
      </c>
      <c r="F72" s="19" t="str">
        <f t="shared" si="5"/>
        <v/>
      </c>
      <c r="G72" s="356"/>
    </row>
    <row r="73" spans="1:7" ht="16.5" customHeight="1">
      <c r="A73" s="353">
        <v>81</v>
      </c>
      <c r="B73" s="213" t="s">
        <v>73</v>
      </c>
      <c r="C73" s="357">
        <f>'6-非流动负债汇总'!C9</f>
        <v>0</v>
      </c>
      <c r="D73" s="357">
        <f>'6-非流动负债汇总'!D9</f>
        <v>0</v>
      </c>
      <c r="E73" s="355">
        <f t="shared" si="4"/>
        <v>0</v>
      </c>
      <c r="F73" s="19" t="str">
        <f t="shared" si="5"/>
        <v/>
      </c>
      <c r="G73" s="356"/>
    </row>
    <row r="74" spans="1:7" ht="16.5" customHeight="1">
      <c r="A74" s="353">
        <v>82</v>
      </c>
      <c r="B74" s="213" t="s">
        <v>75</v>
      </c>
      <c r="C74" s="357">
        <f>'6-非流动负债汇总'!C10</f>
        <v>0</v>
      </c>
      <c r="D74" s="357">
        <f>'6-非流动负债汇总'!D10</f>
        <v>0</v>
      </c>
      <c r="E74" s="355">
        <f t="shared" si="4"/>
        <v>0</v>
      </c>
      <c r="F74" s="19" t="str">
        <f t="shared" si="5"/>
        <v/>
      </c>
      <c r="G74" s="356"/>
    </row>
    <row r="75" spans="1:7" ht="16.5" customHeight="1">
      <c r="A75" s="353">
        <v>83</v>
      </c>
      <c r="B75" s="213" t="s">
        <v>77</v>
      </c>
      <c r="C75" s="357">
        <f>'6-非流动负债汇总'!C11</f>
        <v>0</v>
      </c>
      <c r="D75" s="357">
        <f>'6-非流动负债汇总'!D11</f>
        <v>0</v>
      </c>
      <c r="E75" s="355">
        <f t="shared" si="4"/>
        <v>0</v>
      </c>
      <c r="F75" s="19" t="str">
        <f t="shared" si="5"/>
        <v/>
      </c>
      <c r="G75" s="356"/>
    </row>
    <row r="76" spans="1:7" ht="16.5" customHeight="1">
      <c r="A76" s="353">
        <v>84</v>
      </c>
      <c r="B76" s="213" t="s">
        <v>79</v>
      </c>
      <c r="C76" s="357">
        <f>'6-非流动负债汇总'!C12</f>
        <v>0</v>
      </c>
      <c r="D76" s="357">
        <f>'6-非流动负债汇总'!D12</f>
        <v>0</v>
      </c>
      <c r="E76" s="355">
        <f t="shared" si="4"/>
        <v>0</v>
      </c>
      <c r="F76" s="19" t="str">
        <f t="shared" si="5"/>
        <v/>
      </c>
      <c r="G76" s="356"/>
    </row>
    <row r="77" spans="1:7" ht="16.5" customHeight="1">
      <c r="A77" s="353">
        <v>85</v>
      </c>
      <c r="B77" s="213" t="s">
        <v>82</v>
      </c>
      <c r="C77" s="357">
        <f>'6-非流动负债汇总'!C13</f>
        <v>0</v>
      </c>
      <c r="D77" s="357">
        <f>'6-非流动负债汇总'!D13</f>
        <v>0</v>
      </c>
      <c r="E77" s="355">
        <f t="shared" si="4"/>
        <v>0</v>
      </c>
      <c r="F77" s="19" t="str">
        <f t="shared" si="5"/>
        <v/>
      </c>
      <c r="G77" s="356"/>
    </row>
    <row r="78" spans="1:7" s="347" customFormat="1" ht="16.5" customHeight="1">
      <c r="A78" s="353">
        <v>86</v>
      </c>
      <c r="B78" s="359" t="s">
        <v>477</v>
      </c>
      <c r="C78" s="354">
        <f>C59+C70</f>
        <v>0</v>
      </c>
      <c r="D78" s="354">
        <f>D59+D70</f>
        <v>0</v>
      </c>
      <c r="E78" s="355">
        <f t="shared" si="4"/>
        <v>0</v>
      </c>
      <c r="F78" s="19" t="str">
        <f t="shared" si="5"/>
        <v/>
      </c>
      <c r="G78" s="356"/>
    </row>
    <row r="79" spans="1:7" s="347" customFormat="1" ht="16.5" customHeight="1">
      <c r="A79" s="353">
        <v>87</v>
      </c>
      <c r="B79" s="359" t="s">
        <v>478</v>
      </c>
      <c r="C79" s="354" t="e">
        <f>C58-C78</f>
        <v>#REF!</v>
      </c>
      <c r="D79" s="354" t="e">
        <f>D58-D78</f>
        <v>#REF!</v>
      </c>
      <c r="E79" s="355" t="e">
        <f t="shared" si="4"/>
        <v>#REF!</v>
      </c>
      <c r="F79" s="19" t="e">
        <f t="shared" si="5"/>
        <v>#REF!</v>
      </c>
      <c r="G79" s="356"/>
    </row>
    <row r="80" spans="1:7" s="348" customFormat="1" ht="12.75" hidden="1" customHeight="1" outlineLevel="1">
      <c r="A80" s="330"/>
      <c r="B80" s="360" t="s">
        <v>479</v>
      </c>
      <c r="C80" s="361"/>
      <c r="D80" s="361"/>
      <c r="E80" s="337"/>
    </row>
    <row r="81" spans="6:7" ht="15.75" customHeight="1" collapsed="1">
      <c r="F81" s="337" t="s">
        <v>431</v>
      </c>
      <c r="G81" s="3"/>
    </row>
    <row r="82" spans="6:7" ht="15.75" customHeight="1">
      <c r="G82" s="362" t="s">
        <v>432</v>
      </c>
    </row>
  </sheetData>
  <mergeCells count="2">
    <mergeCell ref="A2:F2"/>
    <mergeCell ref="A3:F3"/>
  </mergeCells>
  <phoneticPr fontId="33" type="noConversion"/>
  <hyperlinks>
    <hyperlink ref="A1" location="索引目录!A1" display="返回索引目录" xr:uid="{00000000-0004-0000-09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&amp;R&amp;"宋体,常规"项目：&amp;"Times New Roman,常规"XXXX&amp;"宋体,常规"项目</oddHeader>
    <oddFooter>&amp;R&amp;"宋体,常规"&amp;10 &amp;P/&amp;N</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1">
    <pageSetUpPr fitToPage="1"/>
  </sheetPr>
  <dimension ref="A1:BX29"/>
  <sheetViews>
    <sheetView showGridLines="0" topLeftCell="A16" zoomScale="96" zoomScaleNormal="96" workbookViewId="0">
      <selection activeCell="M8" sqref="M8:R8"/>
    </sheetView>
  </sheetViews>
  <sheetFormatPr defaultColWidth="9" defaultRowHeight="15.75" customHeight="1" outlineLevelCol="2"/>
  <cols>
    <col min="1" max="1" width="5.25" style="3" customWidth="1"/>
    <col min="2" max="2" width="18.75" style="3" customWidth="1"/>
    <col min="3" max="3" width="9.25" style="3" customWidth="1"/>
    <col min="4" max="4" width="12.5" style="3" customWidth="1"/>
    <col min="5" max="6" width="15.75" style="3" customWidth="1"/>
    <col min="7" max="7" width="10.25" style="3" customWidth="1"/>
    <col min="8" max="8" width="13.25" style="3" customWidth="1"/>
    <col min="9" max="26" width="9" style="3" customWidth="1"/>
    <col min="27" max="32" width="5.75" style="3" customWidth="1" outlineLevel="1"/>
    <col min="33" max="33" width="14.75" style="3" customWidth="1" outlineLevel="1"/>
    <col min="34" max="34" width="13.75" style="3" customWidth="1"/>
    <col min="35" max="38" width="5.75" style="3" customWidth="1" outlineLevel="1"/>
    <col min="39" max="40" width="7.25" style="3" customWidth="1" outlineLevel="1"/>
    <col min="41" max="41" width="5.75" style="3" customWidth="1" outlineLevel="1"/>
    <col min="42" max="45" width="8.75" style="3" customWidth="1" outlineLevel="1"/>
    <col min="46" max="46" width="14.75" style="3" customWidth="1" outlineLevel="1"/>
    <col min="47" max="47" width="13.75" style="3" customWidth="1"/>
    <col min="48" max="49" width="8.75" style="3" customWidth="1" outlineLevel="1"/>
    <col min="50" max="51" width="11.25" style="3" customWidth="1" outlineLevel="1"/>
    <col min="52" max="66" width="8.75" style="3" hidden="1" customWidth="1" outlineLevel="2"/>
    <col min="67" max="67" width="8.75" style="3" customWidth="1" outlineLevel="1" collapsed="1"/>
    <col min="68" max="69" width="8.75" style="3" customWidth="1" outlineLevel="1"/>
    <col min="70" max="70" width="8.75" style="3" customWidth="1"/>
    <col min="71" max="71" width="13.75" style="3" customWidth="1"/>
    <col min="72" max="76" width="13.75" style="3" customWidth="1" outlineLevel="1"/>
    <col min="77" max="77" width="13.75" style="3" customWidth="1"/>
    <col min="78" max="79" width="9" style="3" customWidth="1"/>
    <col min="80" max="16384" width="9" style="3"/>
  </cols>
  <sheetData>
    <row r="1" spans="1:8" ht="15.75" customHeight="1">
      <c r="A1" s="4" t="s">
        <v>125</v>
      </c>
    </row>
    <row r="2" spans="1:8" s="1" customFormat="1" ht="30" customHeight="1">
      <c r="A2" s="651" t="s">
        <v>2926</v>
      </c>
      <c r="B2" s="652"/>
      <c r="C2" s="652"/>
      <c r="D2" s="652"/>
      <c r="E2" s="652"/>
      <c r="F2" s="652"/>
      <c r="G2" s="652"/>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17" t="s">
        <v>2927</v>
      </c>
    </row>
    <row r="5" spans="1:8" ht="15.75" customHeight="1">
      <c r="A5" s="662" t="str">
        <f>基本信息输入表!K6&amp;"："&amp;基本信息输入表!M6</f>
        <v>被评估单位：西安曲江影视投资（集团）有限公司</v>
      </c>
      <c r="B5" s="676"/>
      <c r="C5" s="676"/>
      <c r="D5" s="676"/>
      <c r="G5" s="17" t="s">
        <v>561</v>
      </c>
    </row>
    <row r="6" spans="1:8" s="2" customFormat="1" ht="15.75" customHeight="1">
      <c r="A6" s="8" t="s">
        <v>127</v>
      </c>
      <c r="B6" s="8" t="s">
        <v>681</v>
      </c>
      <c r="C6" s="8" t="s">
        <v>733</v>
      </c>
      <c r="D6" s="8" t="s">
        <v>711</v>
      </c>
      <c r="E6" s="8" t="s">
        <v>412</v>
      </c>
      <c r="F6" s="8" t="s">
        <v>413</v>
      </c>
      <c r="G6" s="8" t="s">
        <v>143</v>
      </c>
      <c r="H6" s="2" t="s">
        <v>516</v>
      </c>
    </row>
    <row r="7" spans="1:8" ht="12.75" customHeight="1">
      <c r="A7" s="10" t="str">
        <f t="shared" ref="A7:A26" si="0">IF(B7="","",ROW()-6)</f>
        <v/>
      </c>
      <c r="B7" s="11"/>
      <c r="C7" s="12"/>
      <c r="D7" s="11"/>
      <c r="E7" s="13"/>
      <c r="F7" s="13"/>
      <c r="G7" s="11"/>
      <c r="H7" s="2" t="s">
        <v>2928</v>
      </c>
    </row>
    <row r="8" spans="1:8" ht="12.75" customHeight="1">
      <c r="A8" s="10" t="str">
        <f t="shared" si="0"/>
        <v/>
      </c>
      <c r="B8" s="11"/>
      <c r="C8" s="12"/>
      <c r="D8" s="11"/>
      <c r="E8" s="13"/>
      <c r="F8" s="13"/>
      <c r="G8" s="11"/>
      <c r="H8" s="2" t="s">
        <v>2929</v>
      </c>
    </row>
    <row r="9" spans="1:8" ht="12.75" customHeight="1">
      <c r="A9" s="10" t="str">
        <f t="shared" si="0"/>
        <v/>
      </c>
      <c r="B9" s="11"/>
      <c r="C9" s="12"/>
      <c r="D9" s="11"/>
      <c r="E9" s="13"/>
      <c r="F9" s="13"/>
      <c r="G9" s="11"/>
      <c r="H9" s="2" t="s">
        <v>2930</v>
      </c>
    </row>
    <row r="10" spans="1:8" ht="12.75" customHeight="1">
      <c r="A10" s="10" t="str">
        <f t="shared" si="0"/>
        <v/>
      </c>
      <c r="B10" s="11"/>
      <c r="C10" s="12"/>
      <c r="D10" s="11"/>
      <c r="E10" s="13"/>
      <c r="F10" s="13"/>
      <c r="G10" s="11"/>
      <c r="H10" s="2" t="s">
        <v>2931</v>
      </c>
    </row>
    <row r="11" spans="1:8" ht="12.75" customHeight="1">
      <c r="A11" s="10" t="str">
        <f t="shared" si="0"/>
        <v/>
      </c>
      <c r="B11" s="11"/>
      <c r="C11" s="12"/>
      <c r="D11" s="11"/>
      <c r="E11" s="13"/>
      <c r="F11" s="13"/>
      <c r="G11" s="11"/>
      <c r="H11" s="2" t="s">
        <v>2932</v>
      </c>
    </row>
    <row r="12" spans="1:8" ht="12.75" customHeight="1">
      <c r="A12" s="10" t="str">
        <f t="shared" si="0"/>
        <v/>
      </c>
      <c r="B12" s="11"/>
      <c r="C12" s="12"/>
      <c r="D12" s="11"/>
      <c r="E12" s="13"/>
      <c r="F12" s="13"/>
      <c r="G12" s="11"/>
      <c r="H12" s="2" t="s">
        <v>2933</v>
      </c>
    </row>
    <row r="13" spans="1:8" ht="12.75" customHeight="1">
      <c r="A13" s="10" t="str">
        <f t="shared" si="0"/>
        <v/>
      </c>
      <c r="B13" s="11"/>
      <c r="C13" s="12"/>
      <c r="D13" s="11"/>
      <c r="E13" s="13"/>
      <c r="F13" s="13"/>
      <c r="G13" s="11"/>
      <c r="H13" s="2" t="s">
        <v>2934</v>
      </c>
    </row>
    <row r="14" spans="1:8" ht="12.75" customHeight="1">
      <c r="A14" s="10" t="str">
        <f t="shared" si="0"/>
        <v/>
      </c>
      <c r="B14" s="11"/>
      <c r="C14" s="12"/>
      <c r="D14" s="11"/>
      <c r="E14" s="13"/>
      <c r="F14" s="13"/>
      <c r="G14" s="11"/>
      <c r="H14" s="2" t="s">
        <v>2935</v>
      </c>
    </row>
    <row r="15" spans="1:8" ht="12.75" customHeight="1">
      <c r="A15" s="10" t="str">
        <f t="shared" si="0"/>
        <v/>
      </c>
      <c r="B15" s="11"/>
      <c r="C15" s="12"/>
      <c r="D15" s="11"/>
      <c r="E15" s="13"/>
      <c r="F15" s="13"/>
      <c r="G15" s="11"/>
      <c r="H15" s="2" t="s">
        <v>2936</v>
      </c>
    </row>
    <row r="16" spans="1:8" ht="12.75" customHeight="1">
      <c r="A16" s="10" t="str">
        <f t="shared" si="0"/>
        <v/>
      </c>
      <c r="B16" s="11"/>
      <c r="C16" s="12"/>
      <c r="D16" s="11"/>
      <c r="E16" s="13"/>
      <c r="F16" s="13"/>
      <c r="G16" s="11"/>
      <c r="H16" s="2" t="s">
        <v>2937</v>
      </c>
    </row>
    <row r="17" spans="1:9" ht="12.75" customHeight="1">
      <c r="A17" s="10" t="str">
        <f t="shared" si="0"/>
        <v/>
      </c>
      <c r="B17" s="11"/>
      <c r="C17" s="12"/>
      <c r="D17" s="11"/>
      <c r="E17" s="13"/>
      <c r="F17" s="13"/>
      <c r="G17" s="11"/>
      <c r="H17" s="2" t="s">
        <v>2938</v>
      </c>
    </row>
    <row r="18" spans="1:9" ht="12.75" customHeight="1">
      <c r="A18" s="10" t="str">
        <f t="shared" si="0"/>
        <v/>
      </c>
      <c r="B18" s="11"/>
      <c r="C18" s="12"/>
      <c r="D18" s="11"/>
      <c r="E18" s="13"/>
      <c r="F18" s="13"/>
      <c r="G18" s="11"/>
      <c r="H18" s="2" t="s">
        <v>2939</v>
      </c>
    </row>
    <row r="19" spans="1:9" ht="12.75" customHeight="1">
      <c r="A19" s="10" t="str">
        <f t="shared" si="0"/>
        <v/>
      </c>
      <c r="B19" s="11"/>
      <c r="C19" s="12"/>
      <c r="D19" s="11"/>
      <c r="E19" s="13"/>
      <c r="F19" s="13"/>
      <c r="G19" s="11"/>
      <c r="H19" s="2" t="s">
        <v>2940</v>
      </c>
    </row>
    <row r="20" spans="1:9" ht="12.75" customHeight="1">
      <c r="A20" s="10" t="str">
        <f t="shared" si="0"/>
        <v/>
      </c>
      <c r="B20" s="11"/>
      <c r="C20" s="12"/>
      <c r="D20" s="11"/>
      <c r="E20" s="13"/>
      <c r="F20" s="13"/>
      <c r="G20" s="11"/>
      <c r="H20" s="2" t="s">
        <v>2941</v>
      </c>
    </row>
    <row r="21" spans="1:9" ht="12.75" customHeight="1">
      <c r="A21" s="10" t="str">
        <f t="shared" si="0"/>
        <v/>
      </c>
      <c r="B21" s="11"/>
      <c r="C21" s="12"/>
      <c r="D21" s="11"/>
      <c r="E21" s="13"/>
      <c r="F21" s="13"/>
      <c r="G21" s="11"/>
      <c r="H21" s="2" t="s">
        <v>2942</v>
      </c>
    </row>
    <row r="22" spans="1:9" ht="12.75" customHeight="1">
      <c r="A22" s="10" t="str">
        <f t="shared" si="0"/>
        <v/>
      </c>
      <c r="B22" s="11"/>
      <c r="C22" s="12"/>
      <c r="D22" s="11"/>
      <c r="E22" s="13"/>
      <c r="F22" s="13"/>
      <c r="G22" s="11"/>
      <c r="H22" s="2" t="s">
        <v>2943</v>
      </c>
    </row>
    <row r="23" spans="1:9" ht="12.75" customHeight="1">
      <c r="A23" s="10" t="str">
        <f t="shared" si="0"/>
        <v/>
      </c>
      <c r="B23" s="11"/>
      <c r="C23" s="12"/>
      <c r="D23" s="11"/>
      <c r="E23" s="13"/>
      <c r="F23" s="13"/>
      <c r="G23" s="11"/>
      <c r="H23" s="2" t="s">
        <v>2944</v>
      </c>
    </row>
    <row r="24" spans="1:9" ht="12.75" customHeight="1">
      <c r="A24" s="10" t="str">
        <f t="shared" si="0"/>
        <v/>
      </c>
      <c r="B24" s="11"/>
      <c r="C24" s="12"/>
      <c r="D24" s="11"/>
      <c r="E24" s="13"/>
      <c r="F24" s="13"/>
      <c r="G24" s="11"/>
      <c r="H24" s="2" t="s">
        <v>2945</v>
      </c>
    </row>
    <row r="25" spans="1:9" ht="12.75" customHeight="1">
      <c r="A25" s="10" t="str">
        <f t="shared" si="0"/>
        <v/>
      </c>
      <c r="B25" s="11"/>
      <c r="C25" s="12"/>
      <c r="D25" s="11"/>
      <c r="E25" s="13"/>
      <c r="F25" s="13"/>
      <c r="G25" s="11"/>
      <c r="H25" s="2" t="s">
        <v>2946</v>
      </c>
    </row>
    <row r="26" spans="1:9" ht="12.75" customHeight="1">
      <c r="A26" s="10" t="str">
        <f t="shared" si="0"/>
        <v/>
      </c>
      <c r="B26" s="11"/>
      <c r="C26" s="12"/>
      <c r="D26" s="11"/>
      <c r="E26" s="13"/>
      <c r="F26" s="13"/>
      <c r="G26" s="11"/>
      <c r="H26" s="2" t="s">
        <v>2947</v>
      </c>
      <c r="I26" s="27"/>
    </row>
    <row r="27" spans="1:9" ht="15.75" customHeight="1">
      <c r="A27" s="659" t="s">
        <v>779</v>
      </c>
      <c r="B27" s="677"/>
      <c r="C27" s="19"/>
      <c r="D27" s="15"/>
      <c r="E27" s="19">
        <f>SUM(E7:E26)</f>
        <v>0</v>
      </c>
      <c r="F27" s="19">
        <f>SUM(F7:F26)</f>
        <v>0</v>
      </c>
      <c r="G27" s="16"/>
      <c r="I27" s="27"/>
    </row>
    <row r="28" spans="1:9" ht="15.75" customHeight="1">
      <c r="A28" s="3" t="str">
        <f>基本信息输入表!$K$6&amp;"填表人："&amp;基本信息输入表!$M$97</f>
        <v>被评估单位填表人：</v>
      </c>
      <c r="F28" s="3" t="str">
        <f>"评估人员："&amp;基本信息输入表!$Q$97</f>
        <v>评估人员：</v>
      </c>
    </row>
    <row r="29" spans="1:9" ht="15.75" customHeight="1">
      <c r="A29" s="3" t="str">
        <f>"填表日期："&amp;YEAR(基本信息输入表!$O$97)&amp;"年"&amp;MONTH(基本信息输入表!$O$97)&amp;"月"&amp;DAY(基本信息输入表!$O$97)&amp;"日"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65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2">
    <pageSetUpPr fitToPage="1"/>
  </sheetPr>
  <dimension ref="A1:M29"/>
  <sheetViews>
    <sheetView showGridLines="0" zoomScale="96" zoomScaleNormal="96" workbookViewId="0">
      <selection activeCell="M8" sqref="M8:R8"/>
    </sheetView>
  </sheetViews>
  <sheetFormatPr defaultColWidth="9" defaultRowHeight="15.75" customHeight="1"/>
  <cols>
    <col min="1" max="1" width="5.75" style="3" customWidth="1"/>
    <col min="2" max="2" width="22.75" style="3" customWidth="1"/>
    <col min="3" max="4" width="17.5" style="3" customWidth="1"/>
    <col min="5" max="5" width="12.75" style="3" customWidth="1"/>
    <col min="6" max="7" width="15.75" style="3" customWidth="1"/>
    <col min="8" max="8" width="22.25" style="3" customWidth="1"/>
    <col min="9" max="10" width="9" style="3" customWidth="1"/>
    <col min="11" max="16384" width="9" style="3"/>
  </cols>
  <sheetData>
    <row r="1" spans="1:13" ht="15.75" customHeight="1">
      <c r="A1" s="4" t="s">
        <v>125</v>
      </c>
    </row>
    <row r="2" spans="1:13" s="1" customFormat="1" ht="30" customHeight="1">
      <c r="A2" s="651" t="s">
        <v>2948</v>
      </c>
      <c r="B2" s="652"/>
      <c r="C2" s="652"/>
      <c r="D2" s="652"/>
      <c r="E2" s="652"/>
      <c r="F2" s="652"/>
      <c r="G2" s="652"/>
      <c r="H2" s="652"/>
      <c r="J2" s="3"/>
      <c r="K2" s="3"/>
      <c r="L2" s="3"/>
      <c r="M2" s="3"/>
    </row>
    <row r="3" spans="1:13" ht="15.75" customHeight="1">
      <c r="A3" s="653" t="str">
        <f>"评估基准日："&amp;TEXT(基本信息输入表!M7,"yyyy年mm月dd日")</f>
        <v>评估基准日：2025年07月31日</v>
      </c>
      <c r="B3" s="654"/>
      <c r="C3" s="654"/>
      <c r="D3" s="654"/>
      <c r="E3" s="654"/>
      <c r="F3" s="654"/>
      <c r="G3" s="654"/>
      <c r="H3" s="654"/>
    </row>
    <row r="4" spans="1:13" ht="14.25" customHeight="1">
      <c r="E4" s="2"/>
      <c r="F4" s="2"/>
      <c r="G4" s="2"/>
      <c r="H4" s="17" t="s">
        <v>2949</v>
      </c>
    </row>
    <row r="5" spans="1:13" ht="15.75" customHeight="1">
      <c r="A5" s="655" t="str">
        <f>基本信息输入表!K6&amp;"："&amp;基本信息输入表!M6</f>
        <v>被评估单位：西安曲江影视投资（集团）有限公司</v>
      </c>
      <c r="B5" s="654"/>
      <c r="C5" s="654"/>
      <c r="D5" s="6"/>
      <c r="H5" s="6" t="s">
        <v>2950</v>
      </c>
    </row>
    <row r="6" spans="1:13" s="2" customFormat="1" ht="15.75" customHeight="1">
      <c r="A6" s="8" t="s">
        <v>127</v>
      </c>
      <c r="B6" s="8" t="s">
        <v>2951</v>
      </c>
      <c r="C6" s="8" t="s">
        <v>2952</v>
      </c>
      <c r="D6" s="8" t="s">
        <v>2953</v>
      </c>
      <c r="E6" s="8" t="s">
        <v>733</v>
      </c>
      <c r="F6" s="9" t="s">
        <v>412</v>
      </c>
      <c r="G6" s="8" t="s">
        <v>413</v>
      </c>
      <c r="H6" s="8" t="s">
        <v>2905</v>
      </c>
      <c r="I6" s="2" t="s">
        <v>516</v>
      </c>
      <c r="J6" s="3"/>
      <c r="K6" s="3"/>
      <c r="L6" s="3"/>
      <c r="M6" s="3"/>
    </row>
    <row r="7" spans="1:13" ht="12.75" customHeight="1">
      <c r="A7" s="20" t="str">
        <f t="shared" ref="A7:A26" si="0">IF(B7="","",ROW()-6)</f>
        <v/>
      </c>
      <c r="B7" s="20"/>
      <c r="C7" s="20"/>
      <c r="D7" s="21"/>
      <c r="E7" s="22"/>
      <c r="F7" s="23"/>
      <c r="G7" s="23"/>
      <c r="H7" s="20"/>
      <c r="I7" s="2" t="s">
        <v>2954</v>
      </c>
    </row>
    <row r="8" spans="1:13" ht="12.75" customHeight="1">
      <c r="A8" s="20" t="str">
        <f t="shared" si="0"/>
        <v/>
      </c>
      <c r="B8" s="20"/>
      <c r="C8" s="20"/>
      <c r="D8" s="21"/>
      <c r="E8" s="22"/>
      <c r="F8" s="23"/>
      <c r="G8" s="23"/>
      <c r="H8" s="20"/>
      <c r="I8" s="2" t="s">
        <v>2955</v>
      </c>
    </row>
    <row r="9" spans="1:13" ht="12.75" customHeight="1">
      <c r="A9" s="20" t="str">
        <f t="shared" si="0"/>
        <v/>
      </c>
      <c r="B9" s="11"/>
      <c r="C9" s="11"/>
      <c r="D9" s="24"/>
      <c r="E9" s="12"/>
      <c r="F9" s="13"/>
      <c r="G9" s="13"/>
      <c r="H9" s="11"/>
      <c r="I9" s="2" t="s">
        <v>2956</v>
      </c>
    </row>
    <row r="10" spans="1:13" ht="12.75" customHeight="1">
      <c r="A10" s="20" t="str">
        <f t="shared" si="0"/>
        <v/>
      </c>
      <c r="B10" s="11"/>
      <c r="C10" s="11"/>
      <c r="D10" s="24"/>
      <c r="E10" s="12"/>
      <c r="F10" s="13"/>
      <c r="G10" s="13"/>
      <c r="H10" s="11"/>
      <c r="I10" s="2" t="s">
        <v>2957</v>
      </c>
    </row>
    <row r="11" spans="1:13" ht="12.75" customHeight="1">
      <c r="A11" s="20" t="str">
        <f t="shared" si="0"/>
        <v/>
      </c>
      <c r="B11" s="11"/>
      <c r="C11" s="11"/>
      <c r="D11" s="24"/>
      <c r="E11" s="12"/>
      <c r="F11" s="13"/>
      <c r="G11" s="13"/>
      <c r="H11" s="11"/>
      <c r="I11" s="2" t="s">
        <v>2958</v>
      </c>
    </row>
    <row r="12" spans="1:13" ht="12.75" customHeight="1">
      <c r="A12" s="20" t="str">
        <f t="shared" si="0"/>
        <v/>
      </c>
      <c r="B12" s="11"/>
      <c r="C12" s="11"/>
      <c r="D12" s="24"/>
      <c r="E12" s="12"/>
      <c r="F12" s="13"/>
      <c r="G12" s="13"/>
      <c r="H12" s="11"/>
      <c r="I12" s="2" t="s">
        <v>2959</v>
      </c>
    </row>
    <row r="13" spans="1:13" ht="12.75" customHeight="1">
      <c r="A13" s="20" t="str">
        <f t="shared" si="0"/>
        <v/>
      </c>
      <c r="B13" s="11"/>
      <c r="C13" s="11"/>
      <c r="D13" s="24"/>
      <c r="E13" s="12"/>
      <c r="F13" s="13"/>
      <c r="G13" s="13"/>
      <c r="H13" s="11"/>
      <c r="I13" s="2" t="s">
        <v>2960</v>
      </c>
    </row>
    <row r="14" spans="1:13" ht="12.75" customHeight="1">
      <c r="A14" s="20" t="str">
        <f t="shared" si="0"/>
        <v/>
      </c>
      <c r="B14" s="11"/>
      <c r="C14" s="11"/>
      <c r="D14" s="24"/>
      <c r="E14" s="25"/>
      <c r="F14" s="13"/>
      <c r="G14" s="13"/>
      <c r="H14" s="11"/>
      <c r="I14" s="2" t="s">
        <v>2961</v>
      </c>
    </row>
    <row r="15" spans="1:13" ht="12.75" customHeight="1">
      <c r="A15" s="20" t="str">
        <f t="shared" si="0"/>
        <v/>
      </c>
      <c r="B15" s="11"/>
      <c r="C15" s="11"/>
      <c r="D15" s="24"/>
      <c r="E15" s="12"/>
      <c r="F15" s="13"/>
      <c r="G15" s="13"/>
      <c r="H15" s="11"/>
      <c r="I15" s="2" t="s">
        <v>2962</v>
      </c>
    </row>
    <row r="16" spans="1:13" ht="12.75" customHeight="1">
      <c r="A16" s="20" t="str">
        <f t="shared" si="0"/>
        <v/>
      </c>
      <c r="B16" s="11"/>
      <c r="C16" s="11"/>
      <c r="D16" s="24"/>
      <c r="E16" s="12"/>
      <c r="F16" s="13"/>
      <c r="G16" s="13"/>
      <c r="H16" s="11"/>
      <c r="I16" s="2" t="s">
        <v>2963</v>
      </c>
    </row>
    <row r="17" spans="1:9" ht="12.75" customHeight="1">
      <c r="A17" s="20" t="str">
        <f t="shared" si="0"/>
        <v/>
      </c>
      <c r="B17" s="11"/>
      <c r="C17" s="11"/>
      <c r="D17" s="24"/>
      <c r="E17" s="12"/>
      <c r="F17" s="13"/>
      <c r="G17" s="13"/>
      <c r="H17" s="11"/>
      <c r="I17" s="2" t="s">
        <v>2964</v>
      </c>
    </row>
    <row r="18" spans="1:9" ht="12.75" customHeight="1">
      <c r="A18" s="20" t="str">
        <f t="shared" si="0"/>
        <v/>
      </c>
      <c r="B18" s="11"/>
      <c r="C18" s="11"/>
      <c r="D18" s="24"/>
      <c r="E18" s="12"/>
      <c r="F18" s="13"/>
      <c r="G18" s="13"/>
      <c r="H18" s="11"/>
      <c r="I18" s="2" t="s">
        <v>2965</v>
      </c>
    </row>
    <row r="19" spans="1:9" ht="12.75" customHeight="1">
      <c r="A19" s="20" t="str">
        <f t="shared" si="0"/>
        <v/>
      </c>
      <c r="B19" s="11"/>
      <c r="C19" s="11"/>
      <c r="D19" s="24"/>
      <c r="E19" s="12"/>
      <c r="F19" s="13"/>
      <c r="G19" s="13"/>
      <c r="H19" s="11"/>
      <c r="I19" s="2" t="s">
        <v>2966</v>
      </c>
    </row>
    <row r="20" spans="1:9" ht="12.75" customHeight="1">
      <c r="A20" s="20" t="str">
        <f t="shared" si="0"/>
        <v/>
      </c>
      <c r="B20" s="11"/>
      <c r="C20" s="11"/>
      <c r="D20" s="24"/>
      <c r="E20" s="12"/>
      <c r="F20" s="13"/>
      <c r="G20" s="13"/>
      <c r="H20" s="11"/>
      <c r="I20" s="2" t="s">
        <v>2967</v>
      </c>
    </row>
    <row r="21" spans="1:9" ht="12.75" customHeight="1">
      <c r="A21" s="20" t="str">
        <f t="shared" si="0"/>
        <v/>
      </c>
      <c r="B21" s="11"/>
      <c r="C21" s="11"/>
      <c r="D21" s="24"/>
      <c r="E21" s="12"/>
      <c r="F21" s="13"/>
      <c r="G21" s="13"/>
      <c r="H21" s="11"/>
      <c r="I21" s="2" t="s">
        <v>2968</v>
      </c>
    </row>
    <row r="22" spans="1:9" ht="12.75" customHeight="1">
      <c r="A22" s="20" t="str">
        <f t="shared" si="0"/>
        <v/>
      </c>
      <c r="B22" s="11"/>
      <c r="C22" s="11"/>
      <c r="D22" s="24"/>
      <c r="E22" s="12"/>
      <c r="F22" s="13"/>
      <c r="G22" s="13"/>
      <c r="H22" s="11"/>
      <c r="I22" s="2" t="s">
        <v>2969</v>
      </c>
    </row>
    <row r="23" spans="1:9" ht="12.75" customHeight="1">
      <c r="A23" s="20" t="str">
        <f t="shared" si="0"/>
        <v/>
      </c>
      <c r="B23" s="11"/>
      <c r="C23" s="11"/>
      <c r="D23" s="24"/>
      <c r="E23" s="12"/>
      <c r="F23" s="13"/>
      <c r="G23" s="13"/>
      <c r="H23" s="11"/>
      <c r="I23" s="2" t="s">
        <v>2970</v>
      </c>
    </row>
    <row r="24" spans="1:9" ht="12.75" customHeight="1">
      <c r="A24" s="20" t="str">
        <f t="shared" si="0"/>
        <v/>
      </c>
      <c r="B24" s="11"/>
      <c r="C24" s="11"/>
      <c r="D24" s="24"/>
      <c r="E24" s="12"/>
      <c r="F24" s="13"/>
      <c r="G24" s="13"/>
      <c r="H24" s="11"/>
      <c r="I24" s="2" t="s">
        <v>2971</v>
      </c>
    </row>
    <row r="25" spans="1:9" ht="12.75" customHeight="1">
      <c r="A25" s="20" t="str">
        <f t="shared" si="0"/>
        <v/>
      </c>
      <c r="B25" s="11"/>
      <c r="C25" s="11"/>
      <c r="D25" s="24"/>
      <c r="E25" s="12"/>
      <c r="F25" s="13"/>
      <c r="G25" s="13"/>
      <c r="H25" s="11"/>
      <c r="I25" s="2" t="s">
        <v>2972</v>
      </c>
    </row>
    <row r="26" spans="1:9" ht="12.75" customHeight="1">
      <c r="A26" s="20" t="str">
        <f t="shared" si="0"/>
        <v/>
      </c>
      <c r="B26" s="11"/>
      <c r="C26" s="11"/>
      <c r="D26" s="24"/>
      <c r="E26" s="12"/>
      <c r="F26" s="13"/>
      <c r="G26" s="13"/>
      <c r="H26" s="11"/>
      <c r="I26" s="2" t="s">
        <v>2973</v>
      </c>
    </row>
    <row r="27" spans="1:9" ht="15.75" customHeight="1">
      <c r="A27" s="659" t="s">
        <v>779</v>
      </c>
      <c r="B27" s="677"/>
      <c r="C27" s="16"/>
      <c r="D27" s="26"/>
      <c r="E27" s="16"/>
      <c r="F27" s="19">
        <f>SUM(F7:F26)</f>
        <v>0</v>
      </c>
      <c r="G27" s="19">
        <f>SUM(G7:G26)</f>
        <v>0</v>
      </c>
      <c r="H27" s="16"/>
    </row>
    <row r="28" spans="1:9" ht="15.75" customHeight="1">
      <c r="A28" s="3" t="str">
        <f>基本信息输入表!$K$6&amp;"填表人："&amp;基本信息输入表!$M$98</f>
        <v>被评估单位填表人：</v>
      </c>
      <c r="G28" s="3" t="str">
        <f>"评估人员："&amp;基本信息输入表!$Q$98</f>
        <v>评估人员：</v>
      </c>
      <c r="I28" s="3" t="s">
        <v>533</v>
      </c>
    </row>
    <row r="29" spans="1:9" ht="15.75" customHeight="1">
      <c r="A29" s="3" t="str">
        <f>"填表日期："&amp;YEAR(基本信息输入表!$O$98)&amp;"年"&amp;MONTH(基本信息输入表!$O$98)&amp;"月"&amp;DAY(基本信息输入表!$O$98)&amp;"日"</f>
        <v>填表日期：1900年1月0日</v>
      </c>
    </row>
  </sheetData>
  <mergeCells count="4">
    <mergeCell ref="A2:H2"/>
    <mergeCell ref="A3:H3"/>
    <mergeCell ref="A5:C5"/>
    <mergeCell ref="A27:B27"/>
  </mergeCells>
  <phoneticPr fontId="33" type="noConversion"/>
  <hyperlinks>
    <hyperlink ref="A1" location="索引目录!A1" display="返回索引目录" xr:uid="{00000000-0004-0000-6600-000000000000}"/>
  </hyperlinks>
  <printOptions horizontalCentered="1"/>
  <pageMargins left="0.98402777777777795" right="0.98402777777777795" top="0.98402777777777795" bottom="0.98402777777777795" header="0.47222222222222199" footer="0.35416666666666702"/>
  <pageSetup paperSize="9" scale="8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3">
    <pageSetUpPr fitToPage="1"/>
  </sheetPr>
  <dimension ref="A1:H29"/>
  <sheetViews>
    <sheetView showGridLines="0" topLeftCell="A4" zoomScale="96" zoomScaleNormal="96" workbookViewId="0">
      <selection activeCell="M8" sqref="M8:R8"/>
    </sheetView>
  </sheetViews>
  <sheetFormatPr defaultColWidth="9" defaultRowHeight="15.75" customHeight="1"/>
  <cols>
    <col min="1" max="1" width="6.5" style="3" customWidth="1"/>
    <col min="2" max="2" width="25.75" style="3" customWidth="1"/>
    <col min="3" max="3" width="12.75" style="3" customWidth="1"/>
    <col min="4" max="4" width="17.25" style="3" customWidth="1"/>
    <col min="5" max="6" width="15.75" style="3" customWidth="1"/>
    <col min="7" max="7" width="16.75" style="3" customWidth="1"/>
    <col min="8" max="9" width="9" style="3" customWidth="1"/>
    <col min="10" max="16384" width="9" style="3"/>
  </cols>
  <sheetData>
    <row r="1" spans="1:8" ht="15.75" customHeight="1">
      <c r="A1" s="4" t="s">
        <v>125</v>
      </c>
    </row>
    <row r="2" spans="1:8" s="1" customFormat="1" ht="30" customHeight="1">
      <c r="A2" s="651" t="s">
        <v>2974</v>
      </c>
      <c r="B2" s="652"/>
      <c r="C2" s="652"/>
      <c r="D2" s="652"/>
      <c r="E2" s="652"/>
      <c r="F2" s="652"/>
      <c r="G2" s="652"/>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17" t="s">
        <v>2975</v>
      </c>
    </row>
    <row r="5" spans="1:8" ht="15.75" customHeight="1">
      <c r="A5" s="662" t="str">
        <f>基本信息输入表!K6&amp;"："&amp;基本信息输入表!M6</f>
        <v>被评估单位：西安曲江影视投资（集团）有限公司</v>
      </c>
      <c r="B5" s="676"/>
      <c r="C5" s="676"/>
      <c r="D5" s="676"/>
      <c r="G5" s="6" t="s">
        <v>2950</v>
      </c>
    </row>
    <row r="6" spans="1:8" s="2" customFormat="1" ht="15.75" customHeight="1">
      <c r="A6" s="8" t="s">
        <v>127</v>
      </c>
      <c r="B6" s="8" t="s">
        <v>681</v>
      </c>
      <c r="C6" s="8" t="s">
        <v>733</v>
      </c>
      <c r="D6" s="8" t="s">
        <v>2976</v>
      </c>
      <c r="E6" s="9" t="s">
        <v>412</v>
      </c>
      <c r="F6" s="8" t="s">
        <v>413</v>
      </c>
      <c r="G6" s="8" t="s">
        <v>143</v>
      </c>
      <c r="H6" s="2" t="s">
        <v>516</v>
      </c>
    </row>
    <row r="7" spans="1:8" ht="12.75" customHeight="1">
      <c r="A7" s="10" t="str">
        <f t="shared" ref="A7:A26" si="0">IF(B7="","",ROW()-6)</f>
        <v/>
      </c>
      <c r="B7" s="11"/>
      <c r="C7" s="12"/>
      <c r="D7" s="11"/>
      <c r="E7" s="13"/>
      <c r="F7" s="13"/>
      <c r="G7" s="11"/>
      <c r="H7" s="2" t="s">
        <v>2977</v>
      </c>
    </row>
    <row r="8" spans="1:8" ht="12.75" customHeight="1">
      <c r="A8" s="10" t="str">
        <f t="shared" si="0"/>
        <v/>
      </c>
      <c r="B8" s="11"/>
      <c r="C8" s="12"/>
      <c r="D8" s="11"/>
      <c r="E8" s="13"/>
      <c r="F8" s="13"/>
      <c r="G8" s="11"/>
      <c r="H8" s="2" t="s">
        <v>2978</v>
      </c>
    </row>
    <row r="9" spans="1:8" ht="12.75" customHeight="1">
      <c r="A9" s="10" t="str">
        <f t="shared" si="0"/>
        <v/>
      </c>
      <c r="B9" s="11"/>
      <c r="C9" s="12"/>
      <c r="D9" s="11"/>
      <c r="E9" s="13"/>
      <c r="F9" s="13"/>
      <c r="G9" s="11"/>
      <c r="H9" s="2" t="s">
        <v>2979</v>
      </c>
    </row>
    <row r="10" spans="1:8" ht="12.75" customHeight="1">
      <c r="A10" s="10" t="str">
        <f t="shared" si="0"/>
        <v/>
      </c>
      <c r="B10" s="11"/>
      <c r="C10" s="12"/>
      <c r="D10" s="11"/>
      <c r="E10" s="13"/>
      <c r="F10" s="13"/>
      <c r="G10" s="11"/>
      <c r="H10" s="2" t="s">
        <v>2980</v>
      </c>
    </row>
    <row r="11" spans="1:8" ht="12.75" customHeight="1">
      <c r="A11" s="10" t="str">
        <f t="shared" si="0"/>
        <v/>
      </c>
      <c r="B11" s="11"/>
      <c r="C11" s="12"/>
      <c r="D11" s="11"/>
      <c r="E11" s="13"/>
      <c r="F11" s="13"/>
      <c r="G11" s="11"/>
      <c r="H11" s="2" t="s">
        <v>2981</v>
      </c>
    </row>
    <row r="12" spans="1:8" ht="12.75" customHeight="1">
      <c r="A12" s="10" t="str">
        <f t="shared" si="0"/>
        <v/>
      </c>
      <c r="B12" s="11"/>
      <c r="C12" s="12"/>
      <c r="D12" s="11"/>
      <c r="E12" s="13"/>
      <c r="F12" s="13"/>
      <c r="G12" s="11"/>
      <c r="H12" s="2" t="s">
        <v>2982</v>
      </c>
    </row>
    <row r="13" spans="1:8" ht="12.75" customHeight="1">
      <c r="A13" s="10" t="str">
        <f t="shared" si="0"/>
        <v/>
      </c>
      <c r="B13" s="11"/>
      <c r="C13" s="12"/>
      <c r="D13" s="11"/>
      <c r="E13" s="13"/>
      <c r="F13" s="13"/>
      <c r="G13" s="11"/>
      <c r="H13" s="2" t="s">
        <v>2983</v>
      </c>
    </row>
    <row r="14" spans="1:8" ht="12.75" customHeight="1">
      <c r="A14" s="10" t="str">
        <f t="shared" si="0"/>
        <v/>
      </c>
      <c r="B14" s="11"/>
      <c r="C14" s="12"/>
      <c r="D14" s="11"/>
      <c r="E14" s="13"/>
      <c r="F14" s="13"/>
      <c r="G14" s="11"/>
      <c r="H14" s="2" t="s">
        <v>2984</v>
      </c>
    </row>
    <row r="15" spans="1:8" ht="12.75" customHeight="1">
      <c r="A15" s="10" t="str">
        <f t="shared" si="0"/>
        <v/>
      </c>
      <c r="B15" s="11"/>
      <c r="C15" s="12"/>
      <c r="D15" s="11"/>
      <c r="E15" s="13"/>
      <c r="F15" s="13"/>
      <c r="G15" s="11"/>
      <c r="H15" s="2" t="s">
        <v>2985</v>
      </c>
    </row>
    <row r="16" spans="1:8" ht="12.75" customHeight="1">
      <c r="A16" s="10" t="str">
        <f t="shared" si="0"/>
        <v/>
      </c>
      <c r="B16" s="11"/>
      <c r="C16" s="12"/>
      <c r="D16" s="11"/>
      <c r="E16" s="13"/>
      <c r="F16" s="13"/>
      <c r="G16" s="11"/>
      <c r="H16" s="2" t="s">
        <v>2986</v>
      </c>
    </row>
    <row r="17" spans="1:8" ht="12.75" customHeight="1">
      <c r="A17" s="10" t="str">
        <f t="shared" si="0"/>
        <v/>
      </c>
      <c r="B17" s="11"/>
      <c r="C17" s="12"/>
      <c r="D17" s="11"/>
      <c r="E17" s="13"/>
      <c r="F17" s="13"/>
      <c r="G17" s="11"/>
      <c r="H17" s="2" t="s">
        <v>2987</v>
      </c>
    </row>
    <row r="18" spans="1:8" ht="12.75" customHeight="1">
      <c r="A18" s="10" t="str">
        <f t="shared" si="0"/>
        <v/>
      </c>
      <c r="B18" s="11"/>
      <c r="C18" s="12"/>
      <c r="D18" s="11"/>
      <c r="E18" s="13"/>
      <c r="F18" s="13"/>
      <c r="G18" s="11"/>
      <c r="H18" s="2" t="s">
        <v>2988</v>
      </c>
    </row>
    <row r="19" spans="1:8" ht="12.75" customHeight="1">
      <c r="A19" s="10" t="str">
        <f t="shared" si="0"/>
        <v/>
      </c>
      <c r="B19" s="11"/>
      <c r="C19" s="12"/>
      <c r="D19" s="11"/>
      <c r="E19" s="13"/>
      <c r="F19" s="13"/>
      <c r="G19" s="11"/>
      <c r="H19" s="2" t="s">
        <v>2989</v>
      </c>
    </row>
    <row r="20" spans="1:8" ht="12.75" customHeight="1">
      <c r="A20" s="10" t="str">
        <f t="shared" si="0"/>
        <v/>
      </c>
      <c r="B20" s="11"/>
      <c r="C20" s="12"/>
      <c r="D20" s="11"/>
      <c r="E20" s="13"/>
      <c r="F20" s="13"/>
      <c r="G20" s="11"/>
      <c r="H20" s="2" t="s">
        <v>2990</v>
      </c>
    </row>
    <row r="21" spans="1:8" ht="12.75" customHeight="1">
      <c r="A21" s="10" t="str">
        <f t="shared" si="0"/>
        <v/>
      </c>
      <c r="B21" s="11"/>
      <c r="C21" s="12"/>
      <c r="D21" s="11"/>
      <c r="E21" s="13"/>
      <c r="F21" s="13"/>
      <c r="G21" s="11"/>
      <c r="H21" s="2" t="s">
        <v>2991</v>
      </c>
    </row>
    <row r="22" spans="1:8" ht="12.75" customHeight="1">
      <c r="A22" s="10" t="str">
        <f t="shared" si="0"/>
        <v/>
      </c>
      <c r="B22" s="11"/>
      <c r="C22" s="12"/>
      <c r="D22" s="11"/>
      <c r="E22" s="13"/>
      <c r="F22" s="13"/>
      <c r="G22" s="11"/>
      <c r="H22" s="2" t="s">
        <v>2992</v>
      </c>
    </row>
    <row r="23" spans="1:8" ht="12.75" customHeight="1">
      <c r="A23" s="10" t="str">
        <f t="shared" si="0"/>
        <v/>
      </c>
      <c r="B23" s="11"/>
      <c r="C23" s="12"/>
      <c r="D23" s="11"/>
      <c r="E23" s="13"/>
      <c r="F23" s="13"/>
      <c r="G23" s="11"/>
      <c r="H23" s="2" t="s">
        <v>2993</v>
      </c>
    </row>
    <row r="24" spans="1:8" ht="12.75" customHeight="1">
      <c r="A24" s="10" t="str">
        <f t="shared" si="0"/>
        <v/>
      </c>
      <c r="B24" s="11"/>
      <c r="C24" s="12"/>
      <c r="D24" s="11"/>
      <c r="E24" s="13"/>
      <c r="F24" s="13"/>
      <c r="G24" s="11"/>
      <c r="H24" s="2" t="s">
        <v>2994</v>
      </c>
    </row>
    <row r="25" spans="1:8" ht="12.75" customHeight="1">
      <c r="A25" s="10" t="str">
        <f t="shared" si="0"/>
        <v/>
      </c>
      <c r="B25" s="11"/>
      <c r="C25" s="12"/>
      <c r="D25" s="11"/>
      <c r="E25" s="13"/>
      <c r="F25" s="13"/>
      <c r="G25" s="11"/>
      <c r="H25" s="2" t="s">
        <v>2995</v>
      </c>
    </row>
    <row r="26" spans="1:8" ht="12.75" customHeight="1">
      <c r="A26" s="10" t="str">
        <f t="shared" si="0"/>
        <v/>
      </c>
      <c r="B26" s="11"/>
      <c r="C26" s="12"/>
      <c r="D26" s="11"/>
      <c r="E26" s="13"/>
      <c r="F26" s="13"/>
      <c r="G26" s="11"/>
      <c r="H26" s="2" t="s">
        <v>2996</v>
      </c>
    </row>
    <row r="27" spans="1:8" ht="15.75" customHeight="1">
      <c r="A27" s="659" t="s">
        <v>779</v>
      </c>
      <c r="B27" s="677"/>
      <c r="C27" s="14"/>
      <c r="D27" s="14"/>
      <c r="E27" s="19">
        <f>SUM(E7:E26)</f>
        <v>0</v>
      </c>
      <c r="F27" s="19">
        <f>SUM(F7:F26)</f>
        <v>0</v>
      </c>
      <c r="G27" s="16"/>
    </row>
    <row r="28" spans="1:8" ht="15.75" customHeight="1">
      <c r="A28" s="3" t="str">
        <f>基本信息输入表!$K$6&amp;"填表人："&amp;基本信息输入表!$M$99</f>
        <v>被评估单位填表人：</v>
      </c>
      <c r="F28" s="3" t="str">
        <f>"评估人员："&amp;基本信息输入表!$Q$99</f>
        <v>评估人员：</v>
      </c>
      <c r="H28" s="3" t="s">
        <v>533</v>
      </c>
    </row>
    <row r="29" spans="1:8" ht="15.75" customHeight="1">
      <c r="A29" s="3" t="str">
        <f>"填表日期："&amp;YEAR(基本信息输入表!$O$99)&amp;"年"&amp;MONTH(基本信息输入表!$O$99)&amp;"月"&amp;DAY(基本信息输入表!$O$99)&amp;"日"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67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4">
    <pageSetUpPr fitToPage="1"/>
  </sheetPr>
  <dimension ref="A1:G29"/>
  <sheetViews>
    <sheetView showGridLines="0" topLeftCell="A5" zoomScale="96" zoomScaleNormal="96" workbookViewId="0">
      <selection activeCell="M8" sqref="M8:R8"/>
    </sheetView>
  </sheetViews>
  <sheetFormatPr defaultColWidth="9" defaultRowHeight="15.75" customHeight="1"/>
  <cols>
    <col min="1" max="1" width="7" style="3" customWidth="1"/>
    <col min="2" max="2" width="29" style="3" customWidth="1"/>
    <col min="3" max="3" width="12.75" style="3" customWidth="1"/>
    <col min="4" max="5" width="15.75" style="3" customWidth="1"/>
    <col min="6" max="6" width="21" style="3" customWidth="1"/>
    <col min="7" max="8" width="9" style="3" customWidth="1"/>
    <col min="9" max="16384" width="9" style="3"/>
  </cols>
  <sheetData>
    <row r="1" spans="1:7" ht="15.75" customHeight="1">
      <c r="A1" s="4" t="s">
        <v>125</v>
      </c>
    </row>
    <row r="2" spans="1:7" s="1" customFormat="1" ht="30" customHeight="1">
      <c r="A2" s="651" t="s">
        <v>2997</v>
      </c>
      <c r="B2" s="652"/>
      <c r="C2" s="652"/>
      <c r="D2" s="652"/>
      <c r="E2" s="652"/>
      <c r="F2" s="652"/>
    </row>
    <row r="3" spans="1:7" ht="15.75" customHeight="1">
      <c r="A3" s="653" t="str">
        <f>"评估基准日："&amp;TEXT(基本信息输入表!M7,"yyyy年mm月dd日")</f>
        <v>评估基准日：2025年07月31日</v>
      </c>
      <c r="B3" s="654"/>
      <c r="C3" s="654"/>
      <c r="D3" s="654"/>
      <c r="E3" s="654"/>
      <c r="F3" s="654"/>
    </row>
    <row r="4" spans="1:7" ht="14.25" customHeight="1">
      <c r="A4" s="2"/>
      <c r="B4" s="2"/>
      <c r="C4" s="2"/>
      <c r="D4" s="2"/>
      <c r="E4" s="2"/>
      <c r="F4" s="17" t="s">
        <v>2998</v>
      </c>
    </row>
    <row r="5" spans="1:7" ht="15.75" customHeight="1">
      <c r="A5" s="662" t="str">
        <f>基本信息输入表!K6&amp;"："&amp;基本信息输入表!M6</f>
        <v>被评估单位：西安曲江影视投资（集团）有限公司</v>
      </c>
      <c r="B5" s="676"/>
      <c r="C5" s="676"/>
      <c r="F5" s="6" t="s">
        <v>2950</v>
      </c>
    </row>
    <row r="6" spans="1:7" s="2" customFormat="1" ht="15.75" customHeight="1">
      <c r="A6" s="8" t="s">
        <v>127</v>
      </c>
      <c r="B6" s="8" t="s">
        <v>2999</v>
      </c>
      <c r="C6" s="8" t="s">
        <v>733</v>
      </c>
      <c r="D6" s="9" t="s">
        <v>412</v>
      </c>
      <c r="E6" s="8" t="s">
        <v>413</v>
      </c>
      <c r="F6" s="8" t="s">
        <v>143</v>
      </c>
      <c r="G6" s="2" t="s">
        <v>516</v>
      </c>
    </row>
    <row r="7" spans="1:7" ht="12.75" customHeight="1">
      <c r="A7" s="10" t="str">
        <f t="shared" ref="A7:A26" si="0">IF(B7="","",ROW()-6)</f>
        <v/>
      </c>
      <c r="B7" s="11"/>
      <c r="C7" s="12"/>
      <c r="D7" s="13"/>
      <c r="E7" s="13"/>
      <c r="F7" s="11"/>
      <c r="G7" s="2" t="s">
        <v>3000</v>
      </c>
    </row>
    <row r="8" spans="1:7" ht="12.75" customHeight="1">
      <c r="A8" s="10" t="str">
        <f t="shared" si="0"/>
        <v/>
      </c>
      <c r="B8" s="11"/>
      <c r="C8" s="12"/>
      <c r="D8" s="13"/>
      <c r="E8" s="13"/>
      <c r="F8" s="11"/>
      <c r="G8" s="2" t="s">
        <v>3001</v>
      </c>
    </row>
    <row r="9" spans="1:7" ht="12.75" customHeight="1">
      <c r="A9" s="10" t="str">
        <f t="shared" si="0"/>
        <v/>
      </c>
      <c r="B9" s="11"/>
      <c r="C9" s="12"/>
      <c r="D9" s="13"/>
      <c r="E9" s="13"/>
      <c r="F9" s="11"/>
      <c r="G9" s="2" t="s">
        <v>3002</v>
      </c>
    </row>
    <row r="10" spans="1:7" ht="12.75" customHeight="1">
      <c r="A10" s="10" t="str">
        <f t="shared" si="0"/>
        <v/>
      </c>
      <c r="B10" s="11"/>
      <c r="C10" s="12"/>
      <c r="D10" s="13"/>
      <c r="E10" s="13"/>
      <c r="F10" s="11"/>
      <c r="G10" s="2" t="s">
        <v>3003</v>
      </c>
    </row>
    <row r="11" spans="1:7" ht="12.75" customHeight="1">
      <c r="A11" s="10" t="str">
        <f t="shared" si="0"/>
        <v/>
      </c>
      <c r="B11" s="11"/>
      <c r="C11" s="12"/>
      <c r="D11" s="13"/>
      <c r="E11" s="13"/>
      <c r="F11" s="11"/>
      <c r="G11" s="2" t="s">
        <v>3004</v>
      </c>
    </row>
    <row r="12" spans="1:7" ht="12.75" customHeight="1">
      <c r="A12" s="10" t="str">
        <f t="shared" si="0"/>
        <v/>
      </c>
      <c r="B12" s="11"/>
      <c r="C12" s="12"/>
      <c r="D12" s="13"/>
      <c r="E12" s="13"/>
      <c r="F12" s="11"/>
      <c r="G12" s="2" t="s">
        <v>3005</v>
      </c>
    </row>
    <row r="13" spans="1:7" ht="12.75" customHeight="1">
      <c r="A13" s="10" t="str">
        <f t="shared" si="0"/>
        <v/>
      </c>
      <c r="B13" s="11"/>
      <c r="C13" s="12"/>
      <c r="D13" s="13"/>
      <c r="E13" s="13"/>
      <c r="F13" s="11"/>
      <c r="G13" s="2" t="s">
        <v>3006</v>
      </c>
    </row>
    <row r="14" spans="1:7" ht="12.75" customHeight="1">
      <c r="A14" s="10" t="str">
        <f t="shared" si="0"/>
        <v/>
      </c>
      <c r="B14" s="11"/>
      <c r="C14" s="12"/>
      <c r="D14" s="13"/>
      <c r="E14" s="13"/>
      <c r="F14" s="11"/>
      <c r="G14" s="2" t="s">
        <v>3007</v>
      </c>
    </row>
    <row r="15" spans="1:7" ht="12.75" customHeight="1">
      <c r="A15" s="10" t="str">
        <f t="shared" si="0"/>
        <v/>
      </c>
      <c r="B15" s="11"/>
      <c r="C15" s="12"/>
      <c r="D15" s="13"/>
      <c r="E15" s="13"/>
      <c r="F15" s="11"/>
      <c r="G15" s="2" t="s">
        <v>3008</v>
      </c>
    </row>
    <row r="16" spans="1:7" ht="12.75" customHeight="1">
      <c r="A16" s="10" t="str">
        <f t="shared" si="0"/>
        <v/>
      </c>
      <c r="B16" s="11"/>
      <c r="C16" s="12"/>
      <c r="D16" s="13"/>
      <c r="E16" s="13"/>
      <c r="F16" s="11"/>
      <c r="G16" s="2" t="s">
        <v>3009</v>
      </c>
    </row>
    <row r="17" spans="1:7" ht="12.75" customHeight="1">
      <c r="A17" s="10" t="str">
        <f t="shared" si="0"/>
        <v/>
      </c>
      <c r="B17" s="11"/>
      <c r="C17" s="12"/>
      <c r="D17" s="13"/>
      <c r="E17" s="13"/>
      <c r="F17" s="11"/>
      <c r="G17" s="2" t="s">
        <v>3010</v>
      </c>
    </row>
    <row r="18" spans="1:7" ht="12.75" customHeight="1">
      <c r="A18" s="10" t="str">
        <f t="shared" si="0"/>
        <v/>
      </c>
      <c r="B18" s="11"/>
      <c r="C18" s="12"/>
      <c r="D18" s="13"/>
      <c r="E18" s="13"/>
      <c r="F18" s="11"/>
      <c r="G18" s="2" t="s">
        <v>3011</v>
      </c>
    </row>
    <row r="19" spans="1:7" ht="12.75" customHeight="1">
      <c r="A19" s="10" t="str">
        <f t="shared" si="0"/>
        <v/>
      </c>
      <c r="B19" s="11"/>
      <c r="C19" s="12"/>
      <c r="D19" s="13"/>
      <c r="E19" s="13"/>
      <c r="F19" s="11"/>
      <c r="G19" s="2" t="s">
        <v>3012</v>
      </c>
    </row>
    <row r="20" spans="1:7" ht="12.75" customHeight="1">
      <c r="A20" s="10" t="str">
        <f t="shared" si="0"/>
        <v/>
      </c>
      <c r="B20" s="11"/>
      <c r="C20" s="12"/>
      <c r="D20" s="13"/>
      <c r="E20" s="13"/>
      <c r="F20" s="11"/>
      <c r="G20" s="2" t="s">
        <v>3013</v>
      </c>
    </row>
    <row r="21" spans="1:7" ht="12.75" customHeight="1">
      <c r="A21" s="10" t="str">
        <f t="shared" si="0"/>
        <v/>
      </c>
      <c r="B21" s="11"/>
      <c r="C21" s="12"/>
      <c r="D21" s="13"/>
      <c r="E21" s="13"/>
      <c r="F21" s="11"/>
      <c r="G21" s="2" t="s">
        <v>3014</v>
      </c>
    </row>
    <row r="22" spans="1:7" ht="12.75" customHeight="1">
      <c r="A22" s="10" t="str">
        <f t="shared" si="0"/>
        <v/>
      </c>
      <c r="B22" s="11"/>
      <c r="C22" s="12"/>
      <c r="D22" s="13"/>
      <c r="E22" s="13"/>
      <c r="F22" s="11"/>
      <c r="G22" s="2" t="s">
        <v>3015</v>
      </c>
    </row>
    <row r="23" spans="1:7" ht="12.75" customHeight="1">
      <c r="A23" s="10" t="str">
        <f t="shared" si="0"/>
        <v/>
      </c>
      <c r="B23" s="11"/>
      <c r="C23" s="12"/>
      <c r="D23" s="13"/>
      <c r="E23" s="13"/>
      <c r="F23" s="11"/>
      <c r="G23" s="2" t="s">
        <v>3016</v>
      </c>
    </row>
    <row r="24" spans="1:7" ht="12.75" customHeight="1">
      <c r="A24" s="10" t="str">
        <f t="shared" si="0"/>
        <v/>
      </c>
      <c r="B24" s="11"/>
      <c r="C24" s="12"/>
      <c r="D24" s="13"/>
      <c r="E24" s="13"/>
      <c r="F24" s="11"/>
      <c r="G24" s="2" t="s">
        <v>3017</v>
      </c>
    </row>
    <row r="25" spans="1:7" ht="12.75" customHeight="1">
      <c r="A25" s="10" t="str">
        <f t="shared" si="0"/>
        <v/>
      </c>
      <c r="B25" s="11"/>
      <c r="C25" s="12"/>
      <c r="D25" s="13"/>
      <c r="E25" s="13"/>
      <c r="F25" s="11"/>
      <c r="G25" s="2" t="s">
        <v>3018</v>
      </c>
    </row>
    <row r="26" spans="1:7" ht="12.75" customHeight="1">
      <c r="A26" s="10" t="str">
        <f t="shared" si="0"/>
        <v/>
      </c>
      <c r="B26" s="11"/>
      <c r="C26" s="12"/>
      <c r="D26" s="13"/>
      <c r="E26" s="13"/>
      <c r="F26" s="11"/>
      <c r="G26" s="2" t="s">
        <v>3019</v>
      </c>
    </row>
    <row r="27" spans="1:7" ht="15.75" customHeight="1">
      <c r="A27" s="659" t="s">
        <v>779</v>
      </c>
      <c r="B27" s="677"/>
      <c r="C27" s="14"/>
      <c r="D27" s="18">
        <f>SUM(D7:D26)</f>
        <v>0</v>
      </c>
      <c r="E27" s="18">
        <f>SUM(E7:E26)</f>
        <v>0</v>
      </c>
      <c r="F27" s="16"/>
    </row>
    <row r="28" spans="1:7" ht="15.75" customHeight="1">
      <c r="A28" s="3" t="str">
        <f>基本信息输入表!$K$6&amp;"填表人："&amp;基本信息输入表!$M$100</f>
        <v>被评估单位填表人：</v>
      </c>
      <c r="E28" s="3" t="str">
        <f>"评估人员："&amp;基本信息输入表!$Q$100</f>
        <v>评估人员：</v>
      </c>
      <c r="G28" s="3" t="s">
        <v>533</v>
      </c>
    </row>
    <row r="29" spans="1:7" ht="15.75" customHeight="1">
      <c r="A29" s="3" t="str">
        <f>"填表日期："&amp;YEAR(基本信息输入表!$O$100)&amp;"年"&amp;MONTH(基本信息输入表!$O$100)&amp;"月"&amp;DAY(基本信息输入表!$O$100)&amp;"日"</f>
        <v>填表日期：1900年1月0日</v>
      </c>
    </row>
  </sheetData>
  <mergeCells count="4">
    <mergeCell ref="A2:F2"/>
    <mergeCell ref="A3:F3"/>
    <mergeCell ref="A5:C5"/>
    <mergeCell ref="A27:B27"/>
  </mergeCells>
  <phoneticPr fontId="33" type="noConversion"/>
  <hyperlinks>
    <hyperlink ref="A1" location="索引目录!A1" display="返回索引目录" xr:uid="{00000000-0004-0000-68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5">
    <pageSetUpPr fitToPage="1"/>
  </sheetPr>
  <dimension ref="A1:H29"/>
  <sheetViews>
    <sheetView showGridLines="0" topLeftCell="A4" zoomScale="96" zoomScaleNormal="96" workbookViewId="0">
      <selection activeCell="M8" sqref="M8:R8"/>
    </sheetView>
  </sheetViews>
  <sheetFormatPr defaultColWidth="9" defaultRowHeight="15.75" customHeight="1"/>
  <cols>
    <col min="1" max="1" width="6.25" style="3" customWidth="1"/>
    <col min="2" max="2" width="23" style="3" customWidth="1"/>
    <col min="3" max="3" width="12" style="3" customWidth="1"/>
    <col min="4" max="4" width="17.25" style="3" customWidth="1"/>
    <col min="5" max="6" width="15.75" style="3" customWidth="1"/>
    <col min="7" max="7" width="17.75" style="3" customWidth="1"/>
    <col min="8" max="8" width="9" style="2" customWidth="1"/>
    <col min="9" max="10" width="9" style="3" customWidth="1"/>
    <col min="11" max="16384" width="9" style="3"/>
  </cols>
  <sheetData>
    <row r="1" spans="1:8" ht="15.75" customHeight="1">
      <c r="A1" s="4" t="s">
        <v>125</v>
      </c>
    </row>
    <row r="2" spans="1:8" s="1" customFormat="1" ht="30" customHeight="1">
      <c r="A2" s="651" t="s">
        <v>3020</v>
      </c>
      <c r="B2" s="652"/>
      <c r="C2" s="652"/>
      <c r="D2" s="652"/>
      <c r="E2" s="652"/>
      <c r="F2" s="652"/>
      <c r="G2" s="652"/>
      <c r="H2" s="5"/>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6" t="s">
        <v>3021</v>
      </c>
    </row>
    <row r="5" spans="1:8" ht="15.75" customHeight="1">
      <c r="A5" s="662" t="str">
        <f>基本信息输入表!K6&amp;"："&amp;基本信息输入表!M6</f>
        <v>被评估单位：西安曲江影视投资（集团）有限公司</v>
      </c>
      <c r="B5" s="676"/>
      <c r="C5" s="676"/>
      <c r="D5" s="676"/>
      <c r="G5" s="6" t="s">
        <v>2950</v>
      </c>
    </row>
    <row r="6" spans="1:8" s="2" customFormat="1" ht="15.75" customHeight="1">
      <c r="A6" s="8" t="s">
        <v>127</v>
      </c>
      <c r="B6" s="8" t="s">
        <v>681</v>
      </c>
      <c r="C6" s="8" t="s">
        <v>733</v>
      </c>
      <c r="D6" s="8" t="s">
        <v>1183</v>
      </c>
      <c r="E6" s="9" t="s">
        <v>412</v>
      </c>
      <c r="F6" s="8" t="s">
        <v>413</v>
      </c>
      <c r="G6" s="8" t="s">
        <v>143</v>
      </c>
      <c r="H6" s="2" t="s">
        <v>516</v>
      </c>
    </row>
    <row r="7" spans="1:8" ht="13.15" customHeight="1">
      <c r="A7" s="10" t="str">
        <f t="shared" ref="A7:A26" si="0">IF(B7="","",ROW()-6)</f>
        <v/>
      </c>
      <c r="B7" s="11"/>
      <c r="C7" s="12"/>
      <c r="D7" s="11"/>
      <c r="E7" s="13"/>
      <c r="F7" s="13"/>
      <c r="G7" s="11"/>
      <c r="H7" s="2" t="s">
        <v>3022</v>
      </c>
    </row>
    <row r="8" spans="1:8" ht="12.75" customHeight="1">
      <c r="A8" s="10" t="str">
        <f t="shared" si="0"/>
        <v/>
      </c>
      <c r="B8" s="11"/>
      <c r="C8" s="12"/>
      <c r="D8" s="11"/>
      <c r="E8" s="13"/>
      <c r="F8" s="13"/>
      <c r="G8" s="11"/>
      <c r="H8" s="2" t="s">
        <v>3023</v>
      </c>
    </row>
    <row r="9" spans="1:8" ht="12.75" customHeight="1">
      <c r="A9" s="10" t="str">
        <f t="shared" si="0"/>
        <v/>
      </c>
      <c r="B9" s="11"/>
      <c r="C9" s="12"/>
      <c r="D9" s="11"/>
      <c r="E9" s="13"/>
      <c r="F9" s="13"/>
      <c r="G9" s="11"/>
      <c r="H9" s="2" t="s">
        <v>3024</v>
      </c>
    </row>
    <row r="10" spans="1:8" ht="12.75" customHeight="1">
      <c r="A10" s="10" t="str">
        <f t="shared" si="0"/>
        <v/>
      </c>
      <c r="B10" s="11"/>
      <c r="C10" s="12"/>
      <c r="D10" s="11"/>
      <c r="E10" s="13"/>
      <c r="F10" s="13"/>
      <c r="G10" s="11"/>
      <c r="H10" s="2" t="s">
        <v>3025</v>
      </c>
    </row>
    <row r="11" spans="1:8" ht="12.75" customHeight="1">
      <c r="A11" s="10" t="str">
        <f t="shared" si="0"/>
        <v/>
      </c>
      <c r="B11" s="11"/>
      <c r="C11" s="12"/>
      <c r="D11" s="11"/>
      <c r="E11" s="13"/>
      <c r="F11" s="13"/>
      <c r="G11" s="11"/>
      <c r="H11" s="2" t="s">
        <v>3026</v>
      </c>
    </row>
    <row r="12" spans="1:8" ht="12.75" customHeight="1">
      <c r="A12" s="10" t="str">
        <f t="shared" si="0"/>
        <v/>
      </c>
      <c r="B12" s="11"/>
      <c r="C12" s="12"/>
      <c r="D12" s="11"/>
      <c r="E12" s="13"/>
      <c r="F12" s="13"/>
      <c r="G12" s="11"/>
      <c r="H12" s="2" t="s">
        <v>3027</v>
      </c>
    </row>
    <row r="13" spans="1:8" ht="12.75" customHeight="1">
      <c r="A13" s="10" t="str">
        <f t="shared" si="0"/>
        <v/>
      </c>
      <c r="B13" s="11"/>
      <c r="C13" s="12"/>
      <c r="D13" s="11"/>
      <c r="E13" s="13"/>
      <c r="F13" s="13"/>
      <c r="G13" s="11"/>
      <c r="H13" s="2" t="s">
        <v>3028</v>
      </c>
    </row>
    <row r="14" spans="1:8" ht="12.75" customHeight="1">
      <c r="A14" s="10" t="str">
        <f t="shared" si="0"/>
        <v/>
      </c>
      <c r="B14" s="11"/>
      <c r="C14" s="12"/>
      <c r="D14" s="11"/>
      <c r="E14" s="13"/>
      <c r="F14" s="13"/>
      <c r="G14" s="11"/>
      <c r="H14" s="2" t="s">
        <v>3029</v>
      </c>
    </row>
    <row r="15" spans="1:8" ht="12.75" customHeight="1">
      <c r="A15" s="10" t="str">
        <f t="shared" si="0"/>
        <v/>
      </c>
      <c r="B15" s="11"/>
      <c r="C15" s="12"/>
      <c r="D15" s="11"/>
      <c r="E15" s="13"/>
      <c r="F15" s="13"/>
      <c r="G15" s="11"/>
      <c r="H15" s="2" t="s">
        <v>3030</v>
      </c>
    </row>
    <row r="16" spans="1:8" ht="12.75" customHeight="1">
      <c r="A16" s="10" t="str">
        <f t="shared" si="0"/>
        <v/>
      </c>
      <c r="B16" s="11"/>
      <c r="C16" s="12"/>
      <c r="D16" s="11"/>
      <c r="E16" s="13"/>
      <c r="F16" s="13"/>
      <c r="G16" s="11"/>
      <c r="H16" s="2" t="s">
        <v>3031</v>
      </c>
    </row>
    <row r="17" spans="1:8" ht="12.75" customHeight="1">
      <c r="A17" s="10" t="str">
        <f t="shared" si="0"/>
        <v/>
      </c>
      <c r="B17" s="11"/>
      <c r="C17" s="12"/>
      <c r="D17" s="11"/>
      <c r="E17" s="13"/>
      <c r="F17" s="13"/>
      <c r="G17" s="11"/>
      <c r="H17" s="2" t="s">
        <v>3032</v>
      </c>
    </row>
    <row r="18" spans="1:8" ht="12.75" customHeight="1">
      <c r="A18" s="10" t="str">
        <f t="shared" si="0"/>
        <v/>
      </c>
      <c r="B18" s="11"/>
      <c r="C18" s="12"/>
      <c r="D18" s="11"/>
      <c r="E18" s="13"/>
      <c r="F18" s="13"/>
      <c r="G18" s="11"/>
      <c r="H18" s="2" t="s">
        <v>3033</v>
      </c>
    </row>
    <row r="19" spans="1:8" ht="12.75" customHeight="1">
      <c r="A19" s="10" t="str">
        <f t="shared" si="0"/>
        <v/>
      </c>
      <c r="B19" s="11"/>
      <c r="C19" s="12"/>
      <c r="D19" s="11"/>
      <c r="E19" s="13"/>
      <c r="F19" s="13"/>
      <c r="G19" s="11"/>
      <c r="H19" s="2" t="s">
        <v>3034</v>
      </c>
    </row>
    <row r="20" spans="1:8" ht="12.75" customHeight="1">
      <c r="A20" s="10" t="str">
        <f t="shared" si="0"/>
        <v/>
      </c>
      <c r="B20" s="11"/>
      <c r="C20" s="12"/>
      <c r="D20" s="11"/>
      <c r="E20" s="13"/>
      <c r="F20" s="13"/>
      <c r="G20" s="11"/>
      <c r="H20" s="2" t="s">
        <v>3035</v>
      </c>
    </row>
    <row r="21" spans="1:8" ht="12.75" customHeight="1">
      <c r="A21" s="10" t="str">
        <f t="shared" si="0"/>
        <v/>
      </c>
      <c r="B21" s="11"/>
      <c r="C21" s="12"/>
      <c r="D21" s="11"/>
      <c r="E21" s="13"/>
      <c r="F21" s="13"/>
      <c r="G21" s="11"/>
      <c r="H21" s="2" t="s">
        <v>3036</v>
      </c>
    </row>
    <row r="22" spans="1:8" ht="12.75" customHeight="1">
      <c r="A22" s="10" t="str">
        <f t="shared" si="0"/>
        <v/>
      </c>
      <c r="B22" s="11"/>
      <c r="C22" s="12"/>
      <c r="D22" s="11"/>
      <c r="E22" s="13"/>
      <c r="F22" s="13"/>
      <c r="G22" s="11"/>
      <c r="H22" s="2" t="s">
        <v>3037</v>
      </c>
    </row>
    <row r="23" spans="1:8" ht="12.75" customHeight="1">
      <c r="A23" s="10" t="str">
        <f t="shared" si="0"/>
        <v/>
      </c>
      <c r="B23" s="11"/>
      <c r="C23" s="12"/>
      <c r="D23" s="11"/>
      <c r="E23" s="13"/>
      <c r="F23" s="13"/>
      <c r="G23" s="11"/>
      <c r="H23" s="2" t="s">
        <v>3038</v>
      </c>
    </row>
    <row r="24" spans="1:8" ht="12.75" customHeight="1">
      <c r="A24" s="10" t="str">
        <f t="shared" si="0"/>
        <v/>
      </c>
      <c r="B24" s="11"/>
      <c r="C24" s="12"/>
      <c r="D24" s="11"/>
      <c r="E24" s="13"/>
      <c r="F24" s="13"/>
      <c r="G24" s="11"/>
      <c r="H24" s="2" t="s">
        <v>3039</v>
      </c>
    </row>
    <row r="25" spans="1:8" ht="12.75" customHeight="1">
      <c r="A25" s="10" t="str">
        <f t="shared" si="0"/>
        <v/>
      </c>
      <c r="B25" s="11"/>
      <c r="C25" s="12"/>
      <c r="D25" s="11"/>
      <c r="E25" s="13"/>
      <c r="F25" s="13"/>
      <c r="G25" s="11"/>
      <c r="H25" s="2" t="s">
        <v>3040</v>
      </c>
    </row>
    <row r="26" spans="1:8" ht="12.75" customHeight="1">
      <c r="A26" s="10" t="str">
        <f t="shared" si="0"/>
        <v/>
      </c>
      <c r="B26" s="11"/>
      <c r="C26" s="12"/>
      <c r="D26" s="11"/>
      <c r="E26" s="13"/>
      <c r="F26" s="13"/>
      <c r="G26" s="11"/>
      <c r="H26" s="2" t="s">
        <v>3041</v>
      </c>
    </row>
    <row r="27" spans="1:8" ht="15.75" customHeight="1">
      <c r="A27" s="659" t="s">
        <v>779</v>
      </c>
      <c r="B27" s="677"/>
      <c r="C27" s="14"/>
      <c r="D27" s="14"/>
      <c r="E27" s="15">
        <f>SUM(E7:E26)</f>
        <v>0</v>
      </c>
      <c r="F27" s="15">
        <f>SUM(F7:F26)</f>
        <v>0</v>
      </c>
      <c r="G27" s="16"/>
    </row>
    <row r="28" spans="1:8" ht="15.75" customHeight="1">
      <c r="A28" s="3" t="str">
        <f>基本信息输入表!$K$6&amp;"填表人："&amp;基本信息输入表!$M$101</f>
        <v>被评估单位填表人：</v>
      </c>
      <c r="F28" s="3" t="str">
        <f>"评估人员："&amp;基本信息输入表!$Q$101</f>
        <v>评估人员：</v>
      </c>
      <c r="H28" s="2" t="s">
        <v>533</v>
      </c>
    </row>
    <row r="29" spans="1:8" ht="15.75" customHeight="1">
      <c r="A29" s="3" t="str">
        <f>"填表日期："&amp;YEAR(基本信息输入表!$O$101)&amp;"年"&amp;MONTH(基本信息输入表!$O$101)&amp;"月"&amp;DAY(基本信息输入表!$O$101)&amp;"日"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69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H24"/>
  <sheetViews>
    <sheetView showGridLines="0" zoomScale="96" zoomScaleNormal="96" workbookViewId="0">
      <selection activeCell="M8" sqref="M8:R8"/>
    </sheetView>
  </sheetViews>
  <sheetFormatPr defaultColWidth="9" defaultRowHeight="15.75" customHeight="1"/>
  <cols>
    <col min="1" max="1" width="23.75" style="3" customWidth="1"/>
    <col min="2" max="2" width="6.75" style="3" customWidth="1"/>
    <col min="3" max="5" width="21" style="3" customWidth="1"/>
    <col min="6" max="6" width="22.75" style="3" customWidth="1"/>
    <col min="7" max="7" width="2.75" style="3" customWidth="1"/>
    <col min="8" max="8" width="9" style="3" customWidth="1"/>
    <col min="9" max="9" width="18.25" style="3" customWidth="1"/>
    <col min="10" max="11" width="9" style="3" customWidth="1"/>
    <col min="12" max="16384" width="9" style="3"/>
  </cols>
  <sheetData>
    <row r="1" spans="1:7" ht="15.75" customHeight="1">
      <c r="A1" s="4" t="s">
        <v>125</v>
      </c>
    </row>
    <row r="2" spans="1:7" s="333" customFormat="1" ht="25.9" customHeight="1">
      <c r="A2" s="641" t="s">
        <v>408</v>
      </c>
      <c r="B2" s="642"/>
      <c r="C2" s="642"/>
      <c r="D2" s="642"/>
      <c r="E2" s="642"/>
      <c r="F2" s="642"/>
      <c r="G2" s="335"/>
    </row>
    <row r="3" spans="1:7" s="334" customFormat="1" ht="15.75" customHeight="1">
      <c r="A3" s="643" t="str">
        <f>"评估基准日："&amp;TEXT(基本信息输入表!M7,"yyyy年mm月dd日")</f>
        <v>评估基准日：2025年07月31日</v>
      </c>
      <c r="B3" s="644"/>
      <c r="C3" s="644"/>
      <c r="D3" s="644"/>
      <c r="E3" s="644"/>
      <c r="F3" s="644"/>
      <c r="G3" s="336"/>
    </row>
    <row r="4" spans="1:7" s="334" customFormat="1" ht="15.75" customHeight="1">
      <c r="A4" s="336"/>
      <c r="B4" s="336"/>
      <c r="C4" s="336"/>
      <c r="D4" s="336"/>
      <c r="E4" s="336"/>
      <c r="F4" s="337" t="s">
        <v>409</v>
      </c>
      <c r="G4" s="337"/>
    </row>
    <row r="5" spans="1:7" s="334" customFormat="1" ht="15.75" customHeight="1">
      <c r="A5" s="334" t="str">
        <f>基本信息输入表!K6&amp;"："&amp;基本信息输入表!M6</f>
        <v>被评估单位：西安曲江影视投资（集团）有限公司</v>
      </c>
      <c r="F5" s="337" t="s">
        <v>410</v>
      </c>
      <c r="G5" s="337"/>
    </row>
    <row r="6" spans="1:7" s="2" customFormat="1" ht="15.75" customHeight="1">
      <c r="A6" s="645" t="s">
        <v>411</v>
      </c>
      <c r="B6" s="646"/>
      <c r="C6" s="32" t="s">
        <v>412</v>
      </c>
      <c r="D6" s="32" t="s">
        <v>413</v>
      </c>
      <c r="E6" s="32" t="s">
        <v>414</v>
      </c>
      <c r="F6" s="32" t="s">
        <v>415</v>
      </c>
    </row>
    <row r="7" spans="1:7" s="2" customFormat="1" ht="15.75" customHeight="1">
      <c r="A7" s="647"/>
      <c r="B7" s="635"/>
      <c r="C7" s="32" t="s">
        <v>416</v>
      </c>
      <c r="D7" s="32" t="s">
        <v>417</v>
      </c>
      <c r="E7" s="32" t="s">
        <v>418</v>
      </c>
      <c r="F7" s="32" t="s">
        <v>419</v>
      </c>
    </row>
    <row r="8" spans="1:7" ht="15.75" customHeight="1">
      <c r="A8" s="338" t="s">
        <v>36</v>
      </c>
      <c r="B8" s="118">
        <v>1</v>
      </c>
      <c r="C8" s="34">
        <f>ROUND('2-分类汇总'!C7/10000,2)</f>
        <v>0</v>
      </c>
      <c r="D8" s="34">
        <f>ROUND('2-分类汇总'!D7/10000,2)</f>
        <v>0</v>
      </c>
      <c r="E8" s="34">
        <f t="shared" ref="E8:E22" si="0">D8-C8</f>
        <v>0</v>
      </c>
      <c r="F8" s="34" t="str">
        <f t="shared" ref="F8:F22" si="1">IF(C8=0,"",E8/ABS(C8)*100)</f>
        <v/>
      </c>
      <c r="G8" s="17"/>
    </row>
    <row r="9" spans="1:7" ht="15.75" customHeight="1">
      <c r="A9" s="338" t="s">
        <v>420</v>
      </c>
      <c r="B9" s="339">
        <v>2</v>
      </c>
      <c r="C9" s="34" t="e">
        <f>SUM(C10:C17)-C16</f>
        <v>#REF!</v>
      </c>
      <c r="D9" s="34" t="e">
        <f>SUM(D10:D17)-D16</f>
        <v>#REF!</v>
      </c>
      <c r="E9" s="34" t="e">
        <f t="shared" si="0"/>
        <v>#REF!</v>
      </c>
      <c r="F9" s="34" t="e">
        <f t="shared" si="1"/>
        <v>#REF!</v>
      </c>
      <c r="G9" s="17"/>
    </row>
    <row r="10" spans="1:7" ht="15.75" customHeight="1">
      <c r="A10" s="340" t="s">
        <v>421</v>
      </c>
      <c r="B10" s="341">
        <v>3</v>
      </c>
      <c r="C10" s="34">
        <f>ROUND('2-分类汇总'!C33/10000,2)</f>
        <v>0</v>
      </c>
      <c r="D10" s="34">
        <f>ROUND('2-分类汇总'!D33/10000,2)</f>
        <v>0</v>
      </c>
      <c r="E10" s="34">
        <f t="shared" si="0"/>
        <v>0</v>
      </c>
      <c r="F10" s="34" t="str">
        <f t="shared" si="1"/>
        <v/>
      </c>
      <c r="G10" s="17"/>
    </row>
    <row r="11" spans="1:7" ht="15.75" customHeight="1">
      <c r="A11" s="342" t="s">
        <v>422</v>
      </c>
      <c r="B11" s="341">
        <v>4</v>
      </c>
      <c r="C11" s="34">
        <f>ROUND('2-分类汇总'!C36/10000,2)</f>
        <v>0</v>
      </c>
      <c r="D11" s="34">
        <f>ROUND('2-分类汇总'!D36/10000,2)</f>
        <v>0</v>
      </c>
      <c r="E11" s="34">
        <f t="shared" si="0"/>
        <v>0</v>
      </c>
      <c r="F11" s="34" t="str">
        <f t="shared" si="1"/>
        <v/>
      </c>
      <c r="G11" s="17"/>
    </row>
    <row r="12" spans="1:7" ht="15.75" customHeight="1">
      <c r="A12" s="342" t="s">
        <v>423</v>
      </c>
      <c r="B12" s="341">
        <v>5</v>
      </c>
      <c r="C12" s="34" t="e">
        <f>ROUND('2-分类汇总'!C47/10000,2)</f>
        <v>#REF!</v>
      </c>
      <c r="D12" s="34" t="e">
        <f>ROUND('2-分类汇总'!D47/10000,2)</f>
        <v>#REF!</v>
      </c>
      <c r="E12" s="34" t="e">
        <f t="shared" si="0"/>
        <v>#REF!</v>
      </c>
      <c r="F12" s="34" t="e">
        <f t="shared" si="1"/>
        <v>#REF!</v>
      </c>
      <c r="G12" s="17"/>
    </row>
    <row r="13" spans="1:7" ht="15.75" customHeight="1">
      <c r="A13" s="342" t="s">
        <v>424</v>
      </c>
      <c r="B13" s="341">
        <v>6</v>
      </c>
      <c r="C13" s="34">
        <f>ROUND('2-分类汇总'!C48/10000,2)</f>
        <v>0</v>
      </c>
      <c r="D13" s="34">
        <f>ROUND('2-分类汇总'!D48/10000,2)</f>
        <v>0</v>
      </c>
      <c r="E13" s="34">
        <f t="shared" si="0"/>
        <v>0</v>
      </c>
      <c r="F13" s="34" t="str">
        <f t="shared" si="1"/>
        <v/>
      </c>
      <c r="G13" s="17"/>
    </row>
    <row r="14" spans="1:7" ht="15.75" customHeight="1">
      <c r="A14" s="342" t="s">
        <v>425</v>
      </c>
      <c r="B14" s="341">
        <v>7</v>
      </c>
      <c r="C14" s="34">
        <f>ROUND('2-分类汇总'!C54/10000,2)</f>
        <v>0</v>
      </c>
      <c r="D14" s="34">
        <f>ROUND('2-分类汇总'!D54/10000,2)</f>
        <v>0</v>
      </c>
      <c r="E14" s="34">
        <f t="shared" si="0"/>
        <v>0</v>
      </c>
      <c r="F14" s="34" t="str">
        <f t="shared" si="1"/>
        <v/>
      </c>
      <c r="G14" s="17"/>
    </row>
    <row r="15" spans="1:7" ht="15.75" customHeight="1">
      <c r="A15" s="342" t="s">
        <v>426</v>
      </c>
      <c r="B15" s="341">
        <v>8</v>
      </c>
      <c r="C15" s="34">
        <f>ROUND('2-分类汇总'!C58/10000,2)</f>
        <v>0</v>
      </c>
      <c r="D15" s="34">
        <f>ROUND('2-分类汇总'!D58/10000,2)</f>
        <v>0</v>
      </c>
      <c r="E15" s="34">
        <f t="shared" si="0"/>
        <v>0</v>
      </c>
      <c r="F15" s="34" t="str">
        <f t="shared" si="1"/>
        <v/>
      </c>
      <c r="G15" s="17"/>
    </row>
    <row r="16" spans="1:7" ht="15.75" customHeight="1">
      <c r="A16" s="342" t="s">
        <v>427</v>
      </c>
      <c r="B16" s="341">
        <v>9</v>
      </c>
      <c r="C16" s="34">
        <f>ROUND('2-分类汇总'!C56/10000,2)</f>
        <v>0</v>
      </c>
      <c r="D16" s="34">
        <f>ROUND('2-分类汇总'!D56/10000,2)</f>
        <v>0</v>
      </c>
      <c r="E16" s="34">
        <f t="shared" si="0"/>
        <v>0</v>
      </c>
      <c r="F16" s="34" t="str">
        <f t="shared" si="1"/>
        <v/>
      </c>
      <c r="G16" s="17"/>
    </row>
    <row r="17" spans="1:8" ht="15.75" customHeight="1">
      <c r="A17" s="342" t="s">
        <v>428</v>
      </c>
      <c r="B17" s="341">
        <v>10</v>
      </c>
      <c r="C17" s="34">
        <f>ROUND(SUM('2-分类汇总'!C26,'2-分类汇总'!C29:C30,'2-分类汇总'!C49:C51,'2-分类汇总'!C59:C63)/10000,2)</f>
        <v>0</v>
      </c>
      <c r="D17" s="34">
        <f>ROUND(SUM('2-分类汇总'!D26,'2-分类汇总'!D29:D30,'2-分类汇总'!D49:D51,'2-分类汇总'!D59:D63)/10000,2)</f>
        <v>0</v>
      </c>
      <c r="E17" s="34">
        <f t="shared" si="0"/>
        <v>0</v>
      </c>
      <c r="F17" s="34" t="str">
        <f t="shared" si="1"/>
        <v/>
      </c>
      <c r="G17" s="17"/>
    </row>
    <row r="18" spans="1:8" s="55" customFormat="1" ht="15.75" customHeight="1">
      <c r="A18" s="343" t="s">
        <v>406</v>
      </c>
      <c r="B18" s="118">
        <v>11</v>
      </c>
      <c r="C18" s="34" t="e">
        <f>C8+C9</f>
        <v>#REF!</v>
      </c>
      <c r="D18" s="34" t="e">
        <f>D8+D9</f>
        <v>#REF!</v>
      </c>
      <c r="E18" s="34" t="e">
        <f t="shared" si="0"/>
        <v>#REF!</v>
      </c>
      <c r="F18" s="34" t="e">
        <f t="shared" si="1"/>
        <v>#REF!</v>
      </c>
      <c r="G18" s="17"/>
    </row>
    <row r="19" spans="1:8" s="55" customFormat="1" ht="15.75" customHeight="1">
      <c r="A19" s="338" t="s">
        <v>39</v>
      </c>
      <c r="B19" s="118">
        <v>12</v>
      </c>
      <c r="C19" s="34">
        <f>ROUND('2-分类汇总'!C65/10000,2)</f>
        <v>0</v>
      </c>
      <c r="D19" s="34">
        <f>ROUND('2-分类汇总'!D65/10000,2)</f>
        <v>0</v>
      </c>
      <c r="E19" s="34">
        <f t="shared" si="0"/>
        <v>0</v>
      </c>
      <c r="F19" s="34" t="str">
        <f t="shared" si="1"/>
        <v/>
      </c>
      <c r="G19" s="17"/>
    </row>
    <row r="20" spans="1:8" s="55" customFormat="1" ht="15.75" customHeight="1">
      <c r="A20" s="338" t="s">
        <v>68</v>
      </c>
      <c r="B20" s="118">
        <v>13</v>
      </c>
      <c r="C20" s="34">
        <f>ROUND('2-分类汇总'!C78/10000,2)</f>
        <v>0</v>
      </c>
      <c r="D20" s="34">
        <f>ROUND('2-分类汇总'!D78/10000,2)</f>
        <v>0</v>
      </c>
      <c r="E20" s="34">
        <f t="shared" si="0"/>
        <v>0</v>
      </c>
      <c r="F20" s="34" t="str">
        <f t="shared" si="1"/>
        <v/>
      </c>
      <c r="G20" s="17"/>
    </row>
    <row r="21" spans="1:8" s="55" customFormat="1" ht="15.75" customHeight="1">
      <c r="A21" s="343" t="s">
        <v>429</v>
      </c>
      <c r="B21" s="118">
        <v>14</v>
      </c>
      <c r="C21" s="34">
        <f>SUM(C19:C20)</f>
        <v>0</v>
      </c>
      <c r="D21" s="34">
        <f>SUM(D19:D20)</f>
        <v>0</v>
      </c>
      <c r="E21" s="34">
        <f t="shared" si="0"/>
        <v>0</v>
      </c>
      <c r="F21" s="34" t="str">
        <f t="shared" si="1"/>
        <v/>
      </c>
      <c r="G21" s="17"/>
    </row>
    <row r="22" spans="1:8" s="55" customFormat="1" ht="15.75" customHeight="1">
      <c r="A22" s="343" t="s">
        <v>430</v>
      </c>
      <c r="B22" s="118">
        <v>15</v>
      </c>
      <c r="C22" s="34" t="e">
        <f>C18-C21</f>
        <v>#REF!</v>
      </c>
      <c r="D22" s="34" t="e">
        <f>D18-D21</f>
        <v>#REF!</v>
      </c>
      <c r="E22" s="34" t="e">
        <f t="shared" si="0"/>
        <v>#REF!</v>
      </c>
      <c r="F22" s="34" t="e">
        <f t="shared" si="1"/>
        <v>#REF!</v>
      </c>
      <c r="G22" s="17"/>
    </row>
    <row r="23" spans="1:8" s="55" customFormat="1" ht="15.75" customHeight="1">
      <c r="A23" s="330"/>
      <c r="B23" s="331"/>
      <c r="C23" s="17"/>
      <c r="D23" s="17"/>
      <c r="E23" s="59"/>
      <c r="F23" s="59" t="s">
        <v>431</v>
      </c>
      <c r="G23" s="59"/>
      <c r="H23" s="3" t="s">
        <v>148</v>
      </c>
    </row>
    <row r="24" spans="1:8" ht="15.75" customHeight="1">
      <c r="H24" s="344" t="s">
        <v>432</v>
      </c>
    </row>
  </sheetData>
  <mergeCells count="3">
    <mergeCell ref="A2:F2"/>
    <mergeCell ref="A3:F3"/>
    <mergeCell ref="A6:B7"/>
  </mergeCells>
  <phoneticPr fontId="33" type="noConversion"/>
  <hyperlinks>
    <hyperlink ref="A1" location="索引目录!A1" display="返回索引目录" xr:uid="{00000000-0004-0000-0A00-000000000000}"/>
  </hyperlinks>
  <printOptions horizontalCentered="1"/>
  <pageMargins left="0.98402777777777795" right="0.98402777777777795" top="0.98402777777777795" bottom="0.98402777777777795" header="0.47222222222222199" footer="0.35416666666666702"/>
  <pageSetup paperSize="9" scale="97"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91"/>
  <sheetViews>
    <sheetView showGridLines="0" view="pageBreakPreview" zoomScale="96" zoomScaleNormal="100" workbookViewId="0">
      <selection activeCell="M8" sqref="M8:R8"/>
    </sheetView>
  </sheetViews>
  <sheetFormatPr defaultColWidth="9" defaultRowHeight="15.75" customHeight="1" outlineLevelRow="1"/>
  <cols>
    <col min="1" max="1" width="8.75" style="3" customWidth="1"/>
    <col min="2" max="2" width="27.25" style="3" customWidth="1"/>
    <col min="3" max="5" width="18.75" style="3" customWidth="1"/>
    <col min="6" max="6" width="14.25" style="3" customWidth="1"/>
    <col min="7" max="7" width="22.25" style="319" customWidth="1"/>
    <col min="8" max="8" width="21.75" style="319" customWidth="1"/>
    <col min="9" max="9" width="9" style="3" customWidth="1"/>
    <col min="10" max="16384" width="9" style="3"/>
  </cols>
  <sheetData>
    <row r="1" spans="1:8" ht="15.75" customHeight="1">
      <c r="A1" s="4" t="s">
        <v>125</v>
      </c>
    </row>
    <row r="2" spans="1:8" s="1" customFormat="1" ht="30" customHeight="1">
      <c r="A2" s="651" t="s">
        <v>433</v>
      </c>
      <c r="B2" s="652"/>
      <c r="C2" s="652"/>
      <c r="D2" s="652"/>
      <c r="E2" s="652"/>
      <c r="F2" s="652"/>
      <c r="G2" s="320"/>
      <c r="H2" s="320"/>
    </row>
    <row r="3" spans="1:8" ht="15.75" customHeight="1">
      <c r="A3" s="653" t="str">
        <f>"评估基准日："&amp;TEXT(基本信息输入表!M7,"yyyy年mm月dd日")</f>
        <v>评估基准日：2025年07月31日</v>
      </c>
      <c r="B3" s="654"/>
      <c r="C3" s="654"/>
      <c r="D3" s="654"/>
      <c r="E3" s="654"/>
      <c r="F3" s="654"/>
    </row>
    <row r="4" spans="1:8" ht="12.75" customHeight="1">
      <c r="A4" s="2"/>
      <c r="B4" s="2"/>
      <c r="C4" s="2"/>
      <c r="D4" s="2"/>
      <c r="E4" s="2"/>
      <c r="F4" s="59" t="s">
        <v>434</v>
      </c>
    </row>
    <row r="5" spans="1:8" ht="12" customHeight="1">
      <c r="A5" s="3" t="str">
        <f>基本信息输入表!K6&amp;"："&amp;基本信息输入表!M6</f>
        <v>被评估单位：西安曲江影视投资（集团）有限公司</v>
      </c>
      <c r="F5" s="59" t="s">
        <v>383</v>
      </c>
    </row>
    <row r="6" spans="1:8" s="2" customFormat="1" ht="16.5" customHeight="1">
      <c r="A6" s="32" t="s">
        <v>127</v>
      </c>
      <c r="B6" s="317" t="s">
        <v>436</v>
      </c>
      <c r="C6" s="196" t="s">
        <v>412</v>
      </c>
      <c r="D6" s="32" t="s">
        <v>413</v>
      </c>
      <c r="E6" s="32" t="s">
        <v>414</v>
      </c>
      <c r="F6" s="32" t="s">
        <v>415</v>
      </c>
      <c r="G6" s="321" t="s">
        <v>437</v>
      </c>
      <c r="H6" s="321" t="s">
        <v>480</v>
      </c>
    </row>
    <row r="7" spans="1:8" s="318" customFormat="1" ht="16.5" customHeight="1">
      <c r="A7" s="118">
        <v>1</v>
      </c>
      <c r="B7" s="322" t="s">
        <v>438</v>
      </c>
      <c r="C7" s="323">
        <f>'3-流动汇总'!C27</f>
        <v>0</v>
      </c>
      <c r="D7" s="323">
        <f>'3-流动汇总'!D27</f>
        <v>0</v>
      </c>
      <c r="E7" s="34">
        <f t="shared" ref="E7:E38" si="0">D7-C7</f>
        <v>0</v>
      </c>
      <c r="F7" s="19" t="str">
        <f t="shared" ref="F7:F38" si="1">IF(C7=0,"",E7/ABS(C7)*100)</f>
        <v/>
      </c>
      <c r="G7" s="324" t="str">
        <f>IF(ABS(C7-资产负债表!F18)&lt;0.001,"True","Wrong")</f>
        <v>True</v>
      </c>
      <c r="H7" s="319">
        <f>C7-资产负债表!F18</f>
        <v>0</v>
      </c>
    </row>
    <row r="8" spans="1:8" ht="16.5" customHeight="1">
      <c r="A8" s="118">
        <v>2</v>
      </c>
      <c r="B8" s="213" t="s">
        <v>37</v>
      </c>
      <c r="C8" s="45">
        <f>'3-流动汇总'!C7</f>
        <v>0</v>
      </c>
      <c r="D8" s="45">
        <f>'3-流动汇总'!D7</f>
        <v>0</v>
      </c>
      <c r="E8" s="34">
        <f t="shared" si="0"/>
        <v>0</v>
      </c>
      <c r="F8" s="19" t="str">
        <f t="shared" si="1"/>
        <v/>
      </c>
      <c r="G8" s="324" t="str">
        <f>IF(ABS(C8-资产负债表!F7)&lt;0.001,"True","Wrong")</f>
        <v>True</v>
      </c>
      <c r="H8" s="319">
        <f>C8-资产负债表!F7</f>
        <v>0</v>
      </c>
    </row>
    <row r="9" spans="1:8" ht="16.5" customHeight="1">
      <c r="A9" s="118">
        <v>3</v>
      </c>
      <c r="B9" s="213" t="s">
        <v>45</v>
      </c>
      <c r="C9" s="45">
        <f>'3-流动汇总'!C8</f>
        <v>0</v>
      </c>
      <c r="D9" s="45">
        <f>'3-流动汇总'!D8</f>
        <v>0</v>
      </c>
      <c r="E9" s="34">
        <f t="shared" si="0"/>
        <v>0</v>
      </c>
      <c r="F9" s="19" t="str">
        <f t="shared" si="1"/>
        <v/>
      </c>
      <c r="G9" s="324" t="str">
        <f>IF(ABS(C9-资产负债表!F8)&lt;0.001,"True","Wrong")</f>
        <v>True</v>
      </c>
      <c r="H9" s="319">
        <f>C9-资产负债表!F8</f>
        <v>0</v>
      </c>
    </row>
    <row r="10" spans="1:8" ht="16.5" customHeight="1">
      <c r="A10" s="118">
        <v>4</v>
      </c>
      <c r="B10" s="213" t="s">
        <v>52</v>
      </c>
      <c r="C10" s="45">
        <f>'3-流动汇总'!C9</f>
        <v>0</v>
      </c>
      <c r="D10" s="45">
        <f>'3-流动汇总'!D9</f>
        <v>0</v>
      </c>
      <c r="E10" s="34">
        <f t="shared" si="0"/>
        <v>0</v>
      </c>
      <c r="F10" s="19" t="str">
        <f t="shared" si="1"/>
        <v/>
      </c>
      <c r="G10" s="324" t="str">
        <f>IF(ABS(C10-资产负债表!F9)&lt;0.001,"True","Wrong")</f>
        <v>True</v>
      </c>
      <c r="H10" s="319">
        <f>C10-资产负债表!F9</f>
        <v>0</v>
      </c>
    </row>
    <row r="11" spans="1:8" ht="16.5" customHeight="1">
      <c r="A11" s="118">
        <v>5</v>
      </c>
      <c r="B11" s="213" t="s">
        <v>481</v>
      </c>
      <c r="C11" s="45">
        <f>'3-流动汇总'!C10</f>
        <v>0</v>
      </c>
      <c r="D11" s="45">
        <f>'3-流动汇总'!D10</f>
        <v>0</v>
      </c>
      <c r="E11" s="34">
        <f t="shared" si="0"/>
        <v>0</v>
      </c>
      <c r="F11" s="19" t="str">
        <f t="shared" si="1"/>
        <v/>
      </c>
      <c r="G11" s="324"/>
    </row>
    <row r="12" spans="1:8" ht="16.5" customHeight="1">
      <c r="A12" s="118">
        <v>6</v>
      </c>
      <c r="B12" s="213" t="s">
        <v>440</v>
      </c>
      <c r="C12" s="45">
        <f>'3-流动汇总'!C11</f>
        <v>0</v>
      </c>
      <c r="D12" s="45">
        <f>'3-流动汇总'!D11</f>
        <v>0</v>
      </c>
      <c r="E12" s="34">
        <f t="shared" si="0"/>
        <v>0</v>
      </c>
      <c r="F12" s="19" t="str">
        <f t="shared" si="1"/>
        <v/>
      </c>
      <c r="G12" s="324"/>
    </row>
    <row r="13" spans="1:8" ht="16.5" customHeight="1">
      <c r="A13" s="118">
        <v>7</v>
      </c>
      <c r="B13" s="213" t="s">
        <v>482</v>
      </c>
      <c r="C13" s="45">
        <f>'3-流动汇总'!C12</f>
        <v>0</v>
      </c>
      <c r="D13" s="45">
        <f>'3-流动汇总'!D12</f>
        <v>0</v>
      </c>
      <c r="E13" s="34">
        <f t="shared" si="0"/>
        <v>0</v>
      </c>
      <c r="F13" s="19" t="str">
        <f t="shared" si="1"/>
        <v/>
      </c>
      <c r="G13" s="324" t="str">
        <f>IF(ABS(C13-资产负债表!F10)&lt;0.001,"True","Wrong")</f>
        <v>True</v>
      </c>
      <c r="H13" s="319">
        <f>C13-资产负债表!F10</f>
        <v>0</v>
      </c>
    </row>
    <row r="14" spans="1:8" ht="16.5" customHeight="1">
      <c r="A14" s="118">
        <v>8</v>
      </c>
      <c r="B14" s="213" t="s">
        <v>56</v>
      </c>
      <c r="C14" s="45">
        <f>'3-流动汇总'!C13</f>
        <v>0</v>
      </c>
      <c r="D14" s="45">
        <f>'3-流动汇总'!D13</f>
        <v>0</v>
      </c>
      <c r="E14" s="34">
        <f t="shared" si="0"/>
        <v>0</v>
      </c>
      <c r="F14" s="19" t="str">
        <f t="shared" si="1"/>
        <v/>
      </c>
      <c r="G14" s="324" t="str">
        <f>IF(ABS(C14-资产负债表!F11)&lt;0.001,"True","Wrong")</f>
        <v>True</v>
      </c>
      <c r="H14" s="319">
        <f>C14-资产负债表!F11</f>
        <v>0</v>
      </c>
    </row>
    <row r="15" spans="1:8" ht="16.5" customHeight="1">
      <c r="A15" s="118">
        <v>9</v>
      </c>
      <c r="B15" s="213" t="s">
        <v>58</v>
      </c>
      <c r="C15" s="45">
        <f>'3-流动汇总'!C14</f>
        <v>0</v>
      </c>
      <c r="D15" s="45">
        <f>'3-流动汇总'!D14</f>
        <v>0</v>
      </c>
      <c r="E15" s="34">
        <f t="shared" si="0"/>
        <v>0</v>
      </c>
      <c r="F15" s="19" t="str">
        <f t="shared" si="1"/>
        <v/>
      </c>
      <c r="G15" s="324" t="str">
        <f>IF(ABS(C15-资产负债表!F12)&lt;0.001,"True","Wrong")</f>
        <v>True</v>
      </c>
      <c r="H15" s="319">
        <f>C15-资产负债表!F12</f>
        <v>0</v>
      </c>
    </row>
    <row r="16" spans="1:8" ht="16.5" customHeight="1">
      <c r="A16" s="118">
        <v>10</v>
      </c>
      <c r="B16" s="213" t="s">
        <v>60</v>
      </c>
      <c r="C16" s="45">
        <f>'3-流动汇总'!C15</f>
        <v>0</v>
      </c>
      <c r="D16" s="45">
        <f>'3-流动汇总'!D15</f>
        <v>0</v>
      </c>
      <c r="E16" s="34">
        <f t="shared" si="0"/>
        <v>0</v>
      </c>
      <c r="F16" s="19" t="str">
        <f t="shared" si="1"/>
        <v/>
      </c>
      <c r="G16" s="324" t="str">
        <f>IF(ABS(C16-资产负债表!F13)&lt;0.001,"True","Wrong")</f>
        <v>True</v>
      </c>
      <c r="H16" s="319">
        <f>C16-资产负债表!F13</f>
        <v>0</v>
      </c>
    </row>
    <row r="17" spans="1:8" ht="16.5" customHeight="1">
      <c r="A17" s="118">
        <v>11</v>
      </c>
      <c r="B17" s="213" t="s">
        <v>442</v>
      </c>
      <c r="C17" s="45">
        <f>'3-流动汇总'!C16</f>
        <v>0</v>
      </c>
      <c r="D17" s="45">
        <f>'3-流动汇总'!D16</f>
        <v>0</v>
      </c>
      <c r="E17" s="34">
        <f t="shared" si="0"/>
        <v>0</v>
      </c>
      <c r="F17" s="19" t="str">
        <f t="shared" si="1"/>
        <v/>
      </c>
      <c r="G17" s="324"/>
    </row>
    <row r="18" spans="1:8" ht="16.5" customHeight="1">
      <c r="A18" s="118">
        <v>12</v>
      </c>
      <c r="B18" s="213" t="s">
        <v>440</v>
      </c>
      <c r="C18" s="45">
        <f>'3-流动汇总'!C17</f>
        <v>0</v>
      </c>
      <c r="D18" s="45">
        <f>'3-流动汇总'!D17</f>
        <v>0</v>
      </c>
      <c r="E18" s="34">
        <f t="shared" si="0"/>
        <v>0</v>
      </c>
      <c r="F18" s="19" t="str">
        <f t="shared" si="1"/>
        <v/>
      </c>
      <c r="G18" s="324"/>
    </row>
    <row r="19" spans="1:8" ht="16.5" customHeight="1">
      <c r="A19" s="118">
        <v>13</v>
      </c>
      <c r="B19" s="213" t="s">
        <v>443</v>
      </c>
      <c r="C19" s="45">
        <f>'3-流动汇总'!C18</f>
        <v>0</v>
      </c>
      <c r="D19" s="45">
        <f>'3-流动汇总'!D18</f>
        <v>0</v>
      </c>
      <c r="E19" s="34">
        <f t="shared" si="0"/>
        <v>0</v>
      </c>
      <c r="F19" s="19" t="str">
        <f t="shared" si="1"/>
        <v/>
      </c>
      <c r="G19" s="324" t="str">
        <f>IF(ABS(C19-资产负债表!F14)&lt;0.001,"True","Wrong")</f>
        <v>True</v>
      </c>
      <c r="H19" s="319">
        <f>C19-资产负债表!F14</f>
        <v>0</v>
      </c>
    </row>
    <row r="20" spans="1:8" ht="16.5" customHeight="1">
      <c r="A20" s="118">
        <v>14</v>
      </c>
      <c r="B20" s="213" t="s">
        <v>444</v>
      </c>
      <c r="C20" s="45">
        <f>'3-流动汇总'!C19</f>
        <v>0</v>
      </c>
      <c r="D20" s="45">
        <f>'3-流动汇总'!D19</f>
        <v>0</v>
      </c>
      <c r="E20" s="34">
        <f t="shared" si="0"/>
        <v>0</v>
      </c>
      <c r="F20" s="19" t="str">
        <f t="shared" si="1"/>
        <v/>
      </c>
      <c r="G20" s="324"/>
    </row>
    <row r="21" spans="1:8" ht="16.5" customHeight="1">
      <c r="A21" s="118">
        <v>15</v>
      </c>
      <c r="B21" s="213" t="s">
        <v>445</v>
      </c>
      <c r="C21" s="45">
        <f>'3-流动汇总'!C20</f>
        <v>0</v>
      </c>
      <c r="D21" s="45">
        <f>'3-流动汇总'!D20</f>
        <v>0</v>
      </c>
      <c r="E21" s="34">
        <f t="shared" si="0"/>
        <v>0</v>
      </c>
      <c r="F21" s="19" t="str">
        <f t="shared" si="1"/>
        <v/>
      </c>
      <c r="G21" s="324"/>
    </row>
    <row r="22" spans="1:8" ht="16.5" customHeight="1">
      <c r="A22" s="118">
        <v>16</v>
      </c>
      <c r="B22" s="213" t="s">
        <v>446</v>
      </c>
      <c r="C22" s="45">
        <f>'3-流动汇总'!C21</f>
        <v>0</v>
      </c>
      <c r="D22" s="45">
        <f>'3-流动汇总'!D21</f>
        <v>0</v>
      </c>
      <c r="E22" s="34">
        <f t="shared" si="0"/>
        <v>0</v>
      </c>
      <c r="F22" s="19" t="str">
        <f t="shared" si="1"/>
        <v/>
      </c>
      <c r="G22" s="324" t="str">
        <f>IF(ABS(C22-资产负债表!F15)&lt;0.001,"True","Wrong")</f>
        <v>True</v>
      </c>
      <c r="H22" s="319">
        <f>C22-资产负债表!F15</f>
        <v>0</v>
      </c>
    </row>
    <row r="23" spans="1:8" ht="16.5" customHeight="1">
      <c r="A23" s="118">
        <v>17</v>
      </c>
      <c r="B23" s="213" t="s">
        <v>171</v>
      </c>
      <c r="C23" s="45">
        <f>'3-流动汇总'!C22</f>
        <v>0</v>
      </c>
      <c r="D23" s="45">
        <f>'3-流动汇总'!D22</f>
        <v>0</v>
      </c>
      <c r="E23" s="34">
        <f t="shared" si="0"/>
        <v>0</v>
      </c>
      <c r="F23" s="19" t="str">
        <f t="shared" si="1"/>
        <v/>
      </c>
      <c r="G23" s="324" t="str">
        <f>IF(ABS(C23-资产负债表!F16)&lt;0.001,"True","Wrong")</f>
        <v>True</v>
      </c>
      <c r="H23" s="319">
        <f>C23-资产负债表!F16</f>
        <v>0</v>
      </c>
    </row>
    <row r="24" spans="1:8" ht="16.5" customHeight="1">
      <c r="A24" s="118">
        <v>18</v>
      </c>
      <c r="B24" s="213" t="s">
        <v>83</v>
      </c>
      <c r="C24" s="45">
        <f>'3-流动汇总'!C23</f>
        <v>0</v>
      </c>
      <c r="D24" s="45">
        <f>'3-流动汇总'!D23</f>
        <v>0</v>
      </c>
      <c r="E24" s="34">
        <f t="shared" si="0"/>
        <v>0</v>
      </c>
      <c r="F24" s="19" t="str">
        <f t="shared" si="1"/>
        <v/>
      </c>
      <c r="G24" s="324" t="str">
        <f>IF(ABS(C24-资产负债表!F17)&lt;0.001,"True","Wrong")</f>
        <v>True</v>
      </c>
      <c r="H24" s="319">
        <f>C24-资产负债表!F17</f>
        <v>0</v>
      </c>
    </row>
    <row r="25" spans="1:8" s="318" customFormat="1" ht="16.5" customHeight="1">
      <c r="A25" s="118">
        <v>19</v>
      </c>
      <c r="B25" s="322" t="s">
        <v>450</v>
      </c>
      <c r="C25" s="323" t="e">
        <f>'4-非流动资产汇总'!C48</f>
        <v>#REF!</v>
      </c>
      <c r="D25" s="323" t="e">
        <f>'4-非流动资产汇总'!D48</f>
        <v>#REF!</v>
      </c>
      <c r="E25" s="34" t="e">
        <f t="shared" si="0"/>
        <v>#REF!</v>
      </c>
      <c r="F25" s="19" t="e">
        <f t="shared" si="1"/>
        <v>#REF!</v>
      </c>
      <c r="G25" s="324" t="e">
        <f>IF(ABS(C25-资产负债表!F37)&lt;0.001,"True","Wrong")</f>
        <v>#REF!</v>
      </c>
      <c r="H25" s="319" t="e">
        <f>C25-资产负债表!F37</f>
        <v>#REF!</v>
      </c>
    </row>
    <row r="26" spans="1:8" ht="16.5" customHeight="1">
      <c r="A26" s="118">
        <v>20</v>
      </c>
      <c r="B26" s="213" t="s">
        <v>88</v>
      </c>
      <c r="C26" s="45">
        <f>'4-非流动资产汇总'!C7</f>
        <v>0</v>
      </c>
      <c r="D26" s="45">
        <f>'4-非流动资产汇总'!D7</f>
        <v>0</v>
      </c>
      <c r="E26" s="34">
        <f t="shared" si="0"/>
        <v>0</v>
      </c>
      <c r="F26" s="19" t="str">
        <f t="shared" si="1"/>
        <v/>
      </c>
      <c r="G26" s="324" t="str">
        <f>IF(ABS(C26-资产负债表!F20)&lt;0.001,"True","Wrong")</f>
        <v>True</v>
      </c>
      <c r="H26" s="319">
        <f>C26-资产负债表!F20</f>
        <v>0</v>
      </c>
    </row>
    <row r="27" spans="1:8" ht="16.5" customHeight="1">
      <c r="A27" s="118">
        <v>21</v>
      </c>
      <c r="B27" s="213" t="s">
        <v>483</v>
      </c>
      <c r="C27" s="45">
        <f>'4-非流动资产汇总'!C8</f>
        <v>0</v>
      </c>
      <c r="D27" s="45">
        <f>'4-非流动资产汇总'!D8</f>
        <v>0</v>
      </c>
      <c r="E27" s="34">
        <f t="shared" si="0"/>
        <v>0</v>
      </c>
      <c r="F27" s="19" t="str">
        <f t="shared" si="1"/>
        <v/>
      </c>
      <c r="G27" s="324"/>
    </row>
    <row r="28" spans="1:8" ht="16.5" customHeight="1">
      <c r="A28" s="118">
        <v>22</v>
      </c>
      <c r="B28" s="214" t="s">
        <v>484</v>
      </c>
      <c r="C28" s="45">
        <f>'4-非流动资产汇总'!C9</f>
        <v>0</v>
      </c>
      <c r="D28" s="45">
        <f>'4-非流动资产汇总'!D9</f>
        <v>0</v>
      </c>
      <c r="E28" s="34">
        <f t="shared" si="0"/>
        <v>0</v>
      </c>
      <c r="F28" s="19" t="str">
        <f t="shared" si="1"/>
        <v/>
      </c>
      <c r="G28" s="324"/>
    </row>
    <row r="29" spans="1:8" ht="16.5" customHeight="1">
      <c r="A29" s="118">
        <v>23</v>
      </c>
      <c r="B29" s="213" t="s">
        <v>485</v>
      </c>
      <c r="C29" s="45">
        <f>'4-非流动资产汇总'!C10</f>
        <v>0</v>
      </c>
      <c r="D29" s="45">
        <f>'4-非流动资产汇总'!D10</f>
        <v>0</v>
      </c>
      <c r="E29" s="34">
        <f t="shared" si="0"/>
        <v>0</v>
      </c>
      <c r="F29" s="19" t="str">
        <f t="shared" si="1"/>
        <v/>
      </c>
      <c r="G29" s="324" t="str">
        <f>IF(ABS(C29-资产负债表!F21)&lt;0.001,"True","Wrong")</f>
        <v>True</v>
      </c>
      <c r="H29" s="319">
        <f>C29-资产负债表!F21</f>
        <v>0</v>
      </c>
    </row>
    <row r="30" spans="1:8" ht="16.5" customHeight="1">
      <c r="A30" s="118">
        <v>24</v>
      </c>
      <c r="B30" s="213" t="s">
        <v>91</v>
      </c>
      <c r="C30" s="45">
        <f>'4-非流动资产汇总'!C11</f>
        <v>0</v>
      </c>
      <c r="D30" s="45">
        <f>'4-非流动资产汇总'!D11</f>
        <v>0</v>
      </c>
      <c r="E30" s="34">
        <f t="shared" si="0"/>
        <v>0</v>
      </c>
      <c r="F30" s="19" t="str">
        <f t="shared" si="1"/>
        <v/>
      </c>
      <c r="G30" s="324" t="str">
        <f>IF(ABS(C30-资产负债表!F22)&lt;0.001,"True","Wrong")</f>
        <v>True</v>
      </c>
      <c r="H30" s="319">
        <f>C30-资产负债表!F22</f>
        <v>0</v>
      </c>
    </row>
    <row r="31" spans="1:8" ht="16.5" customHeight="1">
      <c r="A31" s="118">
        <v>25</v>
      </c>
      <c r="B31" s="213" t="s">
        <v>451</v>
      </c>
      <c r="C31" s="45">
        <f>'4-非流动资产汇总'!C12</f>
        <v>0</v>
      </c>
      <c r="D31" s="45">
        <f>'4-非流动资产汇总'!D12</f>
        <v>0</v>
      </c>
      <c r="E31" s="34">
        <f t="shared" si="0"/>
        <v>0</v>
      </c>
      <c r="F31" s="19" t="str">
        <f t="shared" si="1"/>
        <v/>
      </c>
      <c r="G31" s="324"/>
    </row>
    <row r="32" spans="1:8" ht="16.5" customHeight="1">
      <c r="A32" s="118">
        <v>26</v>
      </c>
      <c r="B32" s="213" t="s">
        <v>452</v>
      </c>
      <c r="C32" s="45">
        <f>'4-非流动资产汇总'!C13</f>
        <v>0</v>
      </c>
      <c r="D32" s="45">
        <f>'4-非流动资产汇总'!D13</f>
        <v>0</v>
      </c>
      <c r="E32" s="34">
        <f t="shared" si="0"/>
        <v>0</v>
      </c>
      <c r="F32" s="19" t="str">
        <f t="shared" si="1"/>
        <v/>
      </c>
      <c r="G32" s="324"/>
    </row>
    <row r="33" spans="1:8" ht="16.5" customHeight="1">
      <c r="A33" s="118">
        <v>27</v>
      </c>
      <c r="B33" s="213" t="s">
        <v>453</v>
      </c>
      <c r="C33" s="45">
        <f>'4-非流动资产汇总'!C14</f>
        <v>0</v>
      </c>
      <c r="D33" s="45">
        <f>'4-非流动资产汇总'!D14</f>
        <v>0</v>
      </c>
      <c r="E33" s="34">
        <f t="shared" si="0"/>
        <v>0</v>
      </c>
      <c r="F33" s="19" t="str">
        <f t="shared" si="1"/>
        <v/>
      </c>
      <c r="G33" s="324" t="str">
        <f>IF(ABS(C33-资产负债表!F23)&lt;0.001,"True","Wrong")</f>
        <v>True</v>
      </c>
      <c r="H33" s="319">
        <f>C33-资产负债表!F23</f>
        <v>0</v>
      </c>
    </row>
    <row r="34" spans="1:8" ht="16.5" customHeight="1">
      <c r="A34" s="118">
        <v>28</v>
      </c>
      <c r="B34" s="213" t="s">
        <v>454</v>
      </c>
      <c r="C34" s="45">
        <f>'4-非流动资产汇总'!C15</f>
        <v>0</v>
      </c>
      <c r="D34" s="45">
        <f>'4-非流动资产汇总'!D15</f>
        <v>0</v>
      </c>
      <c r="E34" s="34">
        <f t="shared" si="0"/>
        <v>0</v>
      </c>
      <c r="F34" s="19" t="str">
        <f t="shared" si="1"/>
        <v/>
      </c>
      <c r="G34" s="324"/>
    </row>
    <row r="35" spans="1:8" ht="16.5" customHeight="1">
      <c r="A35" s="118">
        <v>29</v>
      </c>
      <c r="B35" s="213" t="s">
        <v>455</v>
      </c>
      <c r="C35" s="45">
        <f>'4-非流动资产汇总'!C16</f>
        <v>0</v>
      </c>
      <c r="D35" s="45">
        <f>'4-非流动资产汇总'!D16</f>
        <v>0</v>
      </c>
      <c r="E35" s="34">
        <f t="shared" si="0"/>
        <v>0</v>
      </c>
      <c r="F35" s="19" t="str">
        <f t="shared" si="1"/>
        <v/>
      </c>
      <c r="G35" s="324"/>
    </row>
    <row r="36" spans="1:8" ht="16.5" customHeight="1">
      <c r="A36" s="118">
        <v>30</v>
      </c>
      <c r="B36" s="213" t="s">
        <v>456</v>
      </c>
      <c r="C36" s="45">
        <f>'4-非流动资产汇总'!C17</f>
        <v>0</v>
      </c>
      <c r="D36" s="45">
        <f>'4-非流动资产汇总'!D17</f>
        <v>0</v>
      </c>
      <c r="E36" s="34">
        <f t="shared" si="0"/>
        <v>0</v>
      </c>
      <c r="F36" s="19" t="str">
        <f t="shared" si="1"/>
        <v/>
      </c>
      <c r="G36" s="324" t="str">
        <f>IF(ABS(C36-资产负债表!F24)&lt;0.001,"True","Wrong")</f>
        <v>True</v>
      </c>
      <c r="H36" s="319">
        <f>C36-资产负债表!F24</f>
        <v>0</v>
      </c>
    </row>
    <row r="37" spans="1:8" ht="16.5" customHeight="1">
      <c r="A37" s="118">
        <v>31</v>
      </c>
      <c r="B37" s="213" t="s">
        <v>457</v>
      </c>
      <c r="C37" s="45" t="e">
        <f>'4-非流动资产汇总'!C18</f>
        <v>#REF!</v>
      </c>
      <c r="D37" s="45" t="e">
        <f>'4-非流动资产汇总'!D18</f>
        <v>#REF!</v>
      </c>
      <c r="E37" s="34" t="e">
        <f t="shared" si="0"/>
        <v>#REF!</v>
      </c>
      <c r="F37" s="19" t="e">
        <f t="shared" si="1"/>
        <v>#REF!</v>
      </c>
      <c r="G37" s="324"/>
    </row>
    <row r="38" spans="1:8" ht="16.5" customHeight="1">
      <c r="A38" s="118">
        <v>32</v>
      </c>
      <c r="B38" s="213" t="s">
        <v>458</v>
      </c>
      <c r="C38" s="45" t="e">
        <f>'4-非流动资产汇总'!C19</f>
        <v>#REF!</v>
      </c>
      <c r="D38" s="45" t="e">
        <f>'4-非流动资产汇总'!D19</f>
        <v>#REF!</v>
      </c>
      <c r="E38" s="34" t="e">
        <f t="shared" si="0"/>
        <v>#REF!</v>
      </c>
      <c r="F38" s="19" t="e">
        <f t="shared" si="1"/>
        <v>#REF!</v>
      </c>
      <c r="G38" s="324"/>
    </row>
    <row r="39" spans="1:8" ht="16.5" customHeight="1">
      <c r="A39" s="118">
        <v>33</v>
      </c>
      <c r="B39" s="325" t="s">
        <v>459</v>
      </c>
      <c r="C39" s="45" t="e">
        <f>'4-非流动资产汇总'!C20</f>
        <v>#REF!</v>
      </c>
      <c r="D39" s="45" t="e">
        <f>'4-非流动资产汇总'!D20</f>
        <v>#REF!</v>
      </c>
      <c r="E39" s="34" t="e">
        <f t="shared" ref="E39:E70" si="2">D39-C39</f>
        <v>#REF!</v>
      </c>
      <c r="F39" s="19" t="e">
        <f t="shared" ref="F39:F70" si="3">IF(C39=0,"",E39/ABS(C39)*100)</f>
        <v>#REF!</v>
      </c>
      <c r="G39" s="324"/>
    </row>
    <row r="40" spans="1:8" ht="16.5" customHeight="1">
      <c r="A40" s="118">
        <v>34</v>
      </c>
      <c r="B40" s="325" t="s">
        <v>460</v>
      </c>
      <c r="C40" s="45" t="e">
        <f>'4-非流动资产汇总'!C21</f>
        <v>#REF!</v>
      </c>
      <c r="D40" s="45" t="e">
        <f>'4-非流动资产汇总'!D21</f>
        <v>#REF!</v>
      </c>
      <c r="E40" s="34" t="e">
        <f t="shared" si="2"/>
        <v>#REF!</v>
      </c>
      <c r="F40" s="19" t="e">
        <f t="shared" si="3"/>
        <v>#REF!</v>
      </c>
      <c r="G40" s="324"/>
    </row>
    <row r="41" spans="1:8" ht="16.5" customHeight="1">
      <c r="A41" s="118">
        <v>35</v>
      </c>
      <c r="B41" s="214" t="s">
        <v>461</v>
      </c>
      <c r="C41" s="45" t="e">
        <f>'4-非流动资产汇总'!C22</f>
        <v>#REF!</v>
      </c>
      <c r="D41" s="45" t="e">
        <f>'4-非流动资产汇总'!D22</f>
        <v>#REF!</v>
      </c>
      <c r="E41" s="34" t="e">
        <f t="shared" si="2"/>
        <v>#REF!</v>
      </c>
      <c r="F41" s="19" t="e">
        <f t="shared" si="3"/>
        <v>#REF!</v>
      </c>
      <c r="G41" s="324"/>
    </row>
    <row r="42" spans="1:8" ht="16.5" customHeight="1">
      <c r="A42" s="118">
        <v>36</v>
      </c>
      <c r="B42" s="213" t="s">
        <v>462</v>
      </c>
      <c r="C42" s="45" t="e">
        <f>'4-非流动资产汇总'!C23</f>
        <v>#REF!</v>
      </c>
      <c r="D42" s="45" t="e">
        <f>'4-非流动资产汇总'!D23</f>
        <v>#REF!</v>
      </c>
      <c r="E42" s="34" t="e">
        <f t="shared" si="2"/>
        <v>#REF!</v>
      </c>
      <c r="F42" s="19" t="e">
        <f t="shared" si="3"/>
        <v>#REF!</v>
      </c>
      <c r="G42" s="324"/>
    </row>
    <row r="43" spans="1:8" ht="16.5" customHeight="1">
      <c r="A43" s="118">
        <v>37</v>
      </c>
      <c r="B43" s="213" t="s">
        <v>458</v>
      </c>
      <c r="C43" s="45" t="e">
        <f>'4-非流动资产汇总'!C24</f>
        <v>#REF!</v>
      </c>
      <c r="D43" s="45" t="e">
        <f>'4-非流动资产汇总'!D24</f>
        <v>#REF!</v>
      </c>
      <c r="E43" s="34" t="e">
        <f t="shared" si="2"/>
        <v>#REF!</v>
      </c>
      <c r="F43" s="19" t="e">
        <f t="shared" si="3"/>
        <v>#REF!</v>
      </c>
      <c r="G43" s="324"/>
    </row>
    <row r="44" spans="1:8" ht="16.5" customHeight="1">
      <c r="A44" s="118">
        <v>38</v>
      </c>
      <c r="B44" s="325" t="s">
        <v>459</v>
      </c>
      <c r="C44" s="45" t="e">
        <f>'4-非流动资产汇总'!C25</f>
        <v>#REF!</v>
      </c>
      <c r="D44" s="45" t="e">
        <f>'4-非流动资产汇总'!D25</f>
        <v>#REF!</v>
      </c>
      <c r="E44" s="34" t="e">
        <f t="shared" si="2"/>
        <v>#REF!</v>
      </c>
      <c r="F44" s="19" t="e">
        <f t="shared" si="3"/>
        <v>#REF!</v>
      </c>
      <c r="G44" s="324"/>
    </row>
    <row r="45" spans="1:8" ht="16.5" customHeight="1">
      <c r="A45" s="118">
        <v>39</v>
      </c>
      <c r="B45" s="325" t="s">
        <v>460</v>
      </c>
      <c r="C45" s="45" t="e">
        <f>'4-非流动资产汇总'!C26</f>
        <v>#REF!</v>
      </c>
      <c r="D45" s="45" t="e">
        <f>'4-非流动资产汇总'!D26</f>
        <v>#REF!</v>
      </c>
      <c r="E45" s="34" t="e">
        <f t="shared" si="2"/>
        <v>#REF!</v>
      </c>
      <c r="F45" s="19" t="e">
        <f t="shared" si="3"/>
        <v>#REF!</v>
      </c>
      <c r="G45" s="324"/>
    </row>
    <row r="46" spans="1:8" ht="16.5" customHeight="1">
      <c r="A46" s="118">
        <v>40</v>
      </c>
      <c r="B46" s="214" t="s">
        <v>463</v>
      </c>
      <c r="C46" s="45" t="e">
        <f>'4-非流动资产汇总'!C27</f>
        <v>#REF!</v>
      </c>
      <c r="D46" s="45">
        <f>'4-非流动资产汇总'!D27</f>
        <v>0</v>
      </c>
      <c r="E46" s="34" t="e">
        <f t="shared" si="2"/>
        <v>#REF!</v>
      </c>
      <c r="F46" s="19" t="e">
        <f t="shared" si="3"/>
        <v>#REF!</v>
      </c>
      <c r="G46" s="324"/>
    </row>
    <row r="47" spans="1:8" ht="16.5" customHeight="1">
      <c r="A47" s="118">
        <v>41</v>
      </c>
      <c r="B47" s="213" t="s">
        <v>464</v>
      </c>
      <c r="C47" s="45" t="e">
        <f>'4-非流动资产汇总'!C28</f>
        <v>#REF!</v>
      </c>
      <c r="D47" s="45" t="e">
        <f>'4-非流动资产汇总'!D28</f>
        <v>#REF!</v>
      </c>
      <c r="E47" s="34" t="e">
        <f t="shared" si="2"/>
        <v>#REF!</v>
      </c>
      <c r="F47" s="19" t="e">
        <f t="shared" si="3"/>
        <v>#REF!</v>
      </c>
      <c r="G47" s="324" t="e">
        <f>IF(ABS(C47-资产负债表!F25)&lt;0.001,"True","Wrong")</f>
        <v>#REF!</v>
      </c>
      <c r="H47" s="319" t="e">
        <f>C47-资产负债表!F25</f>
        <v>#REF!</v>
      </c>
    </row>
    <row r="48" spans="1:8" ht="16.5" customHeight="1">
      <c r="A48" s="118">
        <v>42</v>
      </c>
      <c r="B48" s="213" t="s">
        <v>108</v>
      </c>
      <c r="C48" s="45">
        <f>'4-非流动资产汇总'!C29</f>
        <v>0</v>
      </c>
      <c r="D48" s="45">
        <f>'4-非流动资产汇总'!D29</f>
        <v>0</v>
      </c>
      <c r="E48" s="34">
        <f t="shared" si="2"/>
        <v>0</v>
      </c>
      <c r="F48" s="19" t="str">
        <f t="shared" si="3"/>
        <v/>
      </c>
      <c r="G48" s="324" t="str">
        <f>IF(ABS(C48-资产负债表!F26)&lt;0.001,"True","Wrong")</f>
        <v>True</v>
      </c>
      <c r="H48" s="319">
        <f>C48-资产负债表!F26</f>
        <v>0</v>
      </c>
    </row>
    <row r="49" spans="1:8" ht="16.5" customHeight="1">
      <c r="A49" s="118">
        <v>43</v>
      </c>
      <c r="B49" s="213" t="s">
        <v>111</v>
      </c>
      <c r="C49" s="45">
        <f>'4-非流动资产汇总'!C30</f>
        <v>0</v>
      </c>
      <c r="D49" s="45">
        <f>'4-非流动资产汇总'!D30</f>
        <v>0</v>
      </c>
      <c r="E49" s="34">
        <f t="shared" si="2"/>
        <v>0</v>
      </c>
      <c r="F49" s="19" t="str">
        <f t="shared" si="3"/>
        <v/>
      </c>
      <c r="G49" s="324" t="str">
        <f>IF(ABS(C49-资产负债表!F27)&lt;0.001,"True","Wrong")</f>
        <v>True</v>
      </c>
      <c r="H49" s="319">
        <f>C49-资产负债表!F27</f>
        <v>0</v>
      </c>
    </row>
    <row r="50" spans="1:8" ht="16.5" customHeight="1">
      <c r="A50" s="118">
        <v>44</v>
      </c>
      <c r="B50" s="213" t="s">
        <v>112</v>
      </c>
      <c r="C50" s="45">
        <f>'4-非流动资产汇总'!C31</f>
        <v>0</v>
      </c>
      <c r="D50" s="45">
        <f>'4-非流动资产汇总'!D31</f>
        <v>0</v>
      </c>
      <c r="E50" s="34">
        <f t="shared" si="2"/>
        <v>0</v>
      </c>
      <c r="F50" s="19" t="str">
        <f t="shared" si="3"/>
        <v/>
      </c>
      <c r="G50" s="324" t="str">
        <f>IF(ABS(C50-资产负债表!F28)&lt;0.001,"True","Wrong")</f>
        <v>True</v>
      </c>
      <c r="H50" s="319">
        <f>C50-资产负债表!F28</f>
        <v>0</v>
      </c>
    </row>
    <row r="51" spans="1:8" ht="16.5" customHeight="1">
      <c r="A51" s="118">
        <v>45</v>
      </c>
      <c r="B51" s="213" t="s">
        <v>113</v>
      </c>
      <c r="C51" s="45">
        <f>'4-非流动资产汇总'!C32</f>
        <v>0</v>
      </c>
      <c r="D51" s="45">
        <f>'4-非流动资产汇总'!D32</f>
        <v>0</v>
      </c>
      <c r="E51" s="34">
        <f t="shared" si="2"/>
        <v>0</v>
      </c>
      <c r="F51" s="19" t="str">
        <f t="shared" si="3"/>
        <v/>
      </c>
      <c r="G51" s="324" t="str">
        <f>IF(ABS(C51-资产负债表!F29)&lt;0.001,"True","Wrong")</f>
        <v>True</v>
      </c>
      <c r="H51" s="319">
        <f>C51-资产负债表!F29</f>
        <v>0</v>
      </c>
    </row>
    <row r="52" spans="1:8" ht="16.5" customHeight="1">
      <c r="A52" s="118">
        <v>46</v>
      </c>
      <c r="B52" s="213" t="s">
        <v>465</v>
      </c>
      <c r="C52" s="45">
        <f>'4-非流动资产汇总'!C33</f>
        <v>0</v>
      </c>
      <c r="D52" s="45">
        <f>'4-非流动资产汇总'!D33</f>
        <v>0</v>
      </c>
      <c r="E52" s="34">
        <f t="shared" si="2"/>
        <v>0</v>
      </c>
      <c r="F52" s="19" t="str">
        <f t="shared" si="3"/>
        <v/>
      </c>
      <c r="G52" s="324"/>
    </row>
    <row r="53" spans="1:8" ht="16.5" customHeight="1">
      <c r="A53" s="118">
        <v>47</v>
      </c>
      <c r="B53" s="213" t="s">
        <v>466</v>
      </c>
      <c r="C53" s="45">
        <f>'4-非流动资产汇总'!C34</f>
        <v>0</v>
      </c>
      <c r="D53" s="45">
        <f>'4-非流动资产汇总'!D34</f>
        <v>0</v>
      </c>
      <c r="E53" s="34">
        <f t="shared" si="2"/>
        <v>0</v>
      </c>
      <c r="F53" s="19" t="str">
        <f t="shared" si="3"/>
        <v/>
      </c>
      <c r="G53" s="324"/>
    </row>
    <row r="54" spans="1:8" ht="16.5" customHeight="1">
      <c r="A54" s="118">
        <v>48</v>
      </c>
      <c r="B54" s="213" t="s">
        <v>467</v>
      </c>
      <c r="C54" s="45">
        <f>'4-非流动资产汇总'!C35</f>
        <v>0</v>
      </c>
      <c r="D54" s="45">
        <f>'4-非流动资产汇总'!D35</f>
        <v>0</v>
      </c>
      <c r="E54" s="34">
        <f t="shared" si="2"/>
        <v>0</v>
      </c>
      <c r="F54" s="19" t="str">
        <f t="shared" si="3"/>
        <v/>
      </c>
      <c r="G54" s="324" t="str">
        <f>IF(ABS(C54-资产负债表!F30)&lt;0.001,"True","Wrong")</f>
        <v>True</v>
      </c>
      <c r="H54" s="319">
        <f>C54-资产负债表!F30</f>
        <v>0</v>
      </c>
    </row>
    <row r="55" spans="1:8" ht="16.5" customHeight="1">
      <c r="A55" s="118">
        <v>49</v>
      </c>
      <c r="B55" s="213" t="s">
        <v>468</v>
      </c>
      <c r="C55" s="45">
        <f>'4-非流动资产汇总'!C36</f>
        <v>0</v>
      </c>
      <c r="D55" s="45">
        <f>'4-非流动资产汇总'!D36</f>
        <v>0</v>
      </c>
      <c r="E55" s="34">
        <f t="shared" si="2"/>
        <v>0</v>
      </c>
      <c r="F55" s="19" t="str">
        <f t="shared" si="3"/>
        <v/>
      </c>
      <c r="G55" s="324"/>
    </row>
    <row r="56" spans="1:8" ht="16.5" customHeight="1">
      <c r="A56" s="118">
        <v>50</v>
      </c>
      <c r="B56" s="213" t="s">
        <v>469</v>
      </c>
      <c r="C56" s="45">
        <f>'4-非流动资产汇总'!C37</f>
        <v>0</v>
      </c>
      <c r="D56" s="45">
        <f>'4-非流动资产汇总'!D37</f>
        <v>0</v>
      </c>
      <c r="E56" s="34">
        <f t="shared" si="2"/>
        <v>0</v>
      </c>
      <c r="F56" s="19" t="str">
        <f t="shared" si="3"/>
        <v/>
      </c>
      <c r="G56" s="324"/>
    </row>
    <row r="57" spans="1:8" ht="16.5" customHeight="1">
      <c r="A57" s="118">
        <v>51</v>
      </c>
      <c r="B57" s="213" t="s">
        <v>470</v>
      </c>
      <c r="C57" s="45">
        <f>'4-非流动资产汇总'!C38</f>
        <v>0</v>
      </c>
      <c r="D57" s="45">
        <f>'4-非流动资产汇总'!D38</f>
        <v>0</v>
      </c>
      <c r="E57" s="34">
        <f t="shared" si="2"/>
        <v>0</v>
      </c>
      <c r="F57" s="19" t="str">
        <f t="shared" si="3"/>
        <v/>
      </c>
      <c r="G57" s="324"/>
    </row>
    <row r="58" spans="1:8" ht="16.5" customHeight="1">
      <c r="A58" s="118">
        <v>52</v>
      </c>
      <c r="B58" s="213" t="s">
        <v>471</v>
      </c>
      <c r="C58" s="45">
        <f>'4-非流动资产汇总'!C39</f>
        <v>0</v>
      </c>
      <c r="D58" s="45">
        <f>'4-非流动资产汇总'!D39</f>
        <v>0</v>
      </c>
      <c r="E58" s="34">
        <f t="shared" si="2"/>
        <v>0</v>
      </c>
      <c r="F58" s="19" t="str">
        <f t="shared" si="3"/>
        <v/>
      </c>
      <c r="G58" s="324" t="str">
        <f>IF(ABS(C58-资产负债表!F31)&lt;0.001,"True","Wrong")</f>
        <v>True</v>
      </c>
      <c r="H58" s="319">
        <f>C58-资产负债表!F31</f>
        <v>0</v>
      </c>
    </row>
    <row r="59" spans="1:8" ht="16.5" customHeight="1">
      <c r="A59" s="118">
        <v>53</v>
      </c>
      <c r="B59" s="213" t="s">
        <v>119</v>
      </c>
      <c r="C59" s="45">
        <f>'4-非流动资产汇总'!C40</f>
        <v>0</v>
      </c>
      <c r="D59" s="45">
        <f>'4-非流动资产汇总'!D40</f>
        <v>0</v>
      </c>
      <c r="E59" s="34">
        <f t="shared" si="2"/>
        <v>0</v>
      </c>
      <c r="F59" s="19" t="str">
        <f t="shared" si="3"/>
        <v/>
      </c>
      <c r="G59" s="324" t="str">
        <f>IF(ABS(C59-资产负债表!F32)&lt;0.001,"True","Wrong")</f>
        <v>True</v>
      </c>
      <c r="H59" s="319">
        <f>C59-资产负债表!F32</f>
        <v>0</v>
      </c>
    </row>
    <row r="60" spans="1:8" ht="16.5" customHeight="1">
      <c r="A60" s="118">
        <v>54</v>
      </c>
      <c r="B60" s="213" t="s">
        <v>120</v>
      </c>
      <c r="C60" s="45">
        <f>'4-非流动资产汇总'!C41</f>
        <v>0</v>
      </c>
      <c r="D60" s="45">
        <f>'4-非流动资产汇总'!D41</f>
        <v>0</v>
      </c>
      <c r="E60" s="34">
        <f t="shared" si="2"/>
        <v>0</v>
      </c>
      <c r="F60" s="19" t="str">
        <f t="shared" si="3"/>
        <v/>
      </c>
      <c r="G60" s="324" t="str">
        <f>IF(ABS(C60-资产负债表!F33)&lt;0.001,"True","Wrong")</f>
        <v>True</v>
      </c>
      <c r="H60" s="319">
        <f>C60-资产负债表!F33</f>
        <v>0</v>
      </c>
    </row>
    <row r="61" spans="1:8" ht="16.5" customHeight="1">
      <c r="A61" s="118">
        <v>55</v>
      </c>
      <c r="B61" s="213" t="s">
        <v>122</v>
      </c>
      <c r="C61" s="45">
        <f>'4-非流动资产汇总'!C42</f>
        <v>0</v>
      </c>
      <c r="D61" s="45">
        <f>'4-非流动资产汇总'!D42</f>
        <v>0</v>
      </c>
      <c r="E61" s="34">
        <f t="shared" si="2"/>
        <v>0</v>
      </c>
      <c r="F61" s="19" t="str">
        <f t="shared" si="3"/>
        <v/>
      </c>
      <c r="G61" s="324" t="str">
        <f>IF(ABS(C61-资产负债表!F34)&lt;0.001,"True","Wrong")</f>
        <v>True</v>
      </c>
      <c r="H61" s="319">
        <f>C61-资产负债表!F34</f>
        <v>0</v>
      </c>
    </row>
    <row r="62" spans="1:8" ht="16.5" customHeight="1">
      <c r="A62" s="118">
        <v>56</v>
      </c>
      <c r="B62" s="213" t="s">
        <v>123</v>
      </c>
      <c r="C62" s="45">
        <f>'4-非流动资产汇总'!C43</f>
        <v>0</v>
      </c>
      <c r="D62" s="45">
        <f>'4-非流动资产汇总'!D43</f>
        <v>0</v>
      </c>
      <c r="E62" s="34">
        <f t="shared" si="2"/>
        <v>0</v>
      </c>
      <c r="F62" s="19" t="str">
        <f t="shared" si="3"/>
        <v/>
      </c>
      <c r="G62" s="324" t="str">
        <f>IF(ABS(C62-资产负债表!F35)&lt;0.001,"True","Wrong")</f>
        <v>True</v>
      </c>
      <c r="H62" s="319">
        <f>C62-资产负债表!F35</f>
        <v>0</v>
      </c>
    </row>
    <row r="63" spans="1:8" ht="16.5" customHeight="1">
      <c r="A63" s="118">
        <v>57</v>
      </c>
      <c r="B63" s="213" t="s">
        <v>124</v>
      </c>
      <c r="C63" s="45">
        <f>'4-非流动资产汇总'!C44</f>
        <v>0</v>
      </c>
      <c r="D63" s="45">
        <f>'4-非流动资产汇总'!D44</f>
        <v>0</v>
      </c>
      <c r="E63" s="34">
        <f t="shared" si="2"/>
        <v>0</v>
      </c>
      <c r="F63" s="19" t="str">
        <f t="shared" si="3"/>
        <v/>
      </c>
      <c r="G63" s="324" t="str">
        <f>IF(ABS(C63-资产负债表!F36)&lt;0.001,"True","Wrong")</f>
        <v>True</v>
      </c>
      <c r="H63" s="319">
        <f>C63-资产负债表!F36</f>
        <v>0</v>
      </c>
    </row>
    <row r="64" spans="1:8" s="318" customFormat="1" ht="16.5" customHeight="1">
      <c r="A64" s="118">
        <v>58</v>
      </c>
      <c r="B64" s="326" t="s">
        <v>472</v>
      </c>
      <c r="C64" s="323" t="e">
        <f>C7+C25</f>
        <v>#REF!</v>
      </c>
      <c r="D64" s="323" t="e">
        <f>D7+D25</f>
        <v>#REF!</v>
      </c>
      <c r="E64" s="34" t="e">
        <f t="shared" si="2"/>
        <v>#REF!</v>
      </c>
      <c r="F64" s="19" t="e">
        <f t="shared" si="3"/>
        <v>#REF!</v>
      </c>
      <c r="G64" s="324" t="e">
        <f>IF(ABS(C64-资产负债表!F39)&lt;0.001,"True","Wrong")</f>
        <v>#REF!</v>
      </c>
      <c r="H64" s="319" t="e">
        <f>C64-资产负债表!F39</f>
        <v>#REF!</v>
      </c>
    </row>
    <row r="65" spans="1:8" s="318" customFormat="1" ht="16.5" customHeight="1">
      <c r="A65" s="118">
        <v>59</v>
      </c>
      <c r="B65" s="326" t="s">
        <v>473</v>
      </c>
      <c r="C65" s="323">
        <f>'5-流动负债汇总'!C28</f>
        <v>0</v>
      </c>
      <c r="D65" s="323">
        <f>'5-流动负债汇总'!D28</f>
        <v>0</v>
      </c>
      <c r="E65" s="34">
        <f t="shared" si="2"/>
        <v>0</v>
      </c>
      <c r="F65" s="19" t="str">
        <f t="shared" si="3"/>
        <v/>
      </c>
      <c r="G65" s="324" t="str">
        <f>IF(ABS(C65-资产负债表!L19)&lt;0.001,"True","Wrong")</f>
        <v>True</v>
      </c>
      <c r="H65" s="319">
        <f>C65-资产负债表!L19</f>
        <v>0</v>
      </c>
    </row>
    <row r="66" spans="1:8" ht="16.5" customHeight="1">
      <c r="A66" s="118">
        <v>60</v>
      </c>
      <c r="B66" s="213" t="s">
        <v>40</v>
      </c>
      <c r="C66" s="45">
        <f>'5-流动负债汇总'!C7</f>
        <v>0</v>
      </c>
      <c r="D66" s="45">
        <f>'5-流动负债汇总'!D7</f>
        <v>0</v>
      </c>
      <c r="E66" s="34">
        <f t="shared" si="2"/>
        <v>0</v>
      </c>
      <c r="F66" s="19" t="str">
        <f t="shared" si="3"/>
        <v/>
      </c>
      <c r="G66" s="324" t="str">
        <f>IF(ABS(C66-资产负债表!L7)&lt;0.001,"True","Wrong")</f>
        <v>True</v>
      </c>
      <c r="H66" s="319">
        <f>C66-资产负债表!L7</f>
        <v>0</v>
      </c>
    </row>
    <row r="67" spans="1:8" ht="16.5" customHeight="1">
      <c r="A67" s="118">
        <v>61</v>
      </c>
      <c r="B67" s="213" t="s">
        <v>42</v>
      </c>
      <c r="C67" s="45">
        <f>'5-流动负债汇总'!C8</f>
        <v>0</v>
      </c>
      <c r="D67" s="45">
        <f>'5-流动负债汇总'!D8</f>
        <v>0</v>
      </c>
      <c r="E67" s="34">
        <f t="shared" si="2"/>
        <v>0</v>
      </c>
      <c r="F67" s="19" t="str">
        <f t="shared" si="3"/>
        <v/>
      </c>
      <c r="G67" s="324" t="str">
        <f>IF(ABS(C67-资产负债表!L8)&lt;0.001,"True","Wrong")</f>
        <v>True</v>
      </c>
      <c r="H67" s="319">
        <f>C67-资产负债表!L8</f>
        <v>0</v>
      </c>
    </row>
    <row r="68" spans="1:8" ht="16.5" customHeight="1">
      <c r="A68" s="118">
        <v>62</v>
      </c>
      <c r="B68" s="213" t="s">
        <v>44</v>
      </c>
      <c r="C68" s="45">
        <f>'5-流动负债汇总'!C9</f>
        <v>0</v>
      </c>
      <c r="D68" s="45">
        <f>'5-流动负债汇总'!D9</f>
        <v>0</v>
      </c>
      <c r="E68" s="34">
        <f t="shared" si="2"/>
        <v>0</v>
      </c>
      <c r="F68" s="19" t="str">
        <f t="shared" si="3"/>
        <v/>
      </c>
      <c r="G68" s="324" t="str">
        <f>IF(ABS(C68-资产负债表!L9)&lt;0.001,"True","Wrong")</f>
        <v>True</v>
      </c>
      <c r="H68" s="319">
        <f>C68-资产负债表!L9</f>
        <v>0</v>
      </c>
    </row>
    <row r="69" spans="1:8" ht="16.5" customHeight="1">
      <c r="A69" s="118">
        <v>63</v>
      </c>
      <c r="B69" s="213" t="s">
        <v>47</v>
      </c>
      <c r="C69" s="45">
        <f>'5-流动负债汇总'!C10</f>
        <v>0</v>
      </c>
      <c r="D69" s="45">
        <f>'5-流动负债汇总'!D10</f>
        <v>0</v>
      </c>
      <c r="E69" s="34">
        <f t="shared" si="2"/>
        <v>0</v>
      </c>
      <c r="F69" s="19" t="str">
        <f t="shared" si="3"/>
        <v/>
      </c>
      <c r="G69" s="324" t="str">
        <f>IF(ABS(C69-资产负债表!L10)&lt;0.001,"True","Wrong")</f>
        <v>True</v>
      </c>
      <c r="H69" s="319">
        <f>C69-资产负债表!L10</f>
        <v>0</v>
      </c>
    </row>
    <row r="70" spans="1:8" ht="16.5" customHeight="1">
      <c r="A70" s="118">
        <v>64</v>
      </c>
      <c r="B70" s="213" t="s">
        <v>49</v>
      </c>
      <c r="C70" s="45">
        <f>'5-流动负债汇总'!C11</f>
        <v>0</v>
      </c>
      <c r="D70" s="45">
        <f>'5-流动负债汇总'!D11</f>
        <v>0</v>
      </c>
      <c r="E70" s="34">
        <f t="shared" si="2"/>
        <v>0</v>
      </c>
      <c r="F70" s="19" t="str">
        <f t="shared" si="3"/>
        <v/>
      </c>
      <c r="G70" s="324" t="str">
        <f>IF(ABS(C70-资产负债表!L11)&lt;0.001,"True","Wrong")</f>
        <v>True</v>
      </c>
      <c r="H70" s="319">
        <f>C70-资产负债表!L11</f>
        <v>0</v>
      </c>
    </row>
    <row r="71" spans="1:8" ht="16.5" customHeight="1">
      <c r="A71" s="118">
        <v>65</v>
      </c>
      <c r="B71" s="213" t="s">
        <v>181</v>
      </c>
      <c r="C71" s="45">
        <f>'5-流动负债汇总'!C12</f>
        <v>0</v>
      </c>
      <c r="D71" s="45">
        <f>'5-流动负债汇总'!D12</f>
        <v>0</v>
      </c>
      <c r="E71" s="34">
        <f t="shared" ref="E71:E90" si="4">D71-C71</f>
        <v>0</v>
      </c>
      <c r="F71" s="19" t="str">
        <f t="shared" ref="F71:F90" si="5">IF(C71=0,"",E71/ABS(C71)*100)</f>
        <v/>
      </c>
      <c r="G71" s="324" t="str">
        <f>IF(ABS(C71-资产负债表!L12)&lt;0.001,"True","Wrong")</f>
        <v>True</v>
      </c>
      <c r="H71" s="319">
        <f>C71-资产负债表!L12</f>
        <v>0</v>
      </c>
    </row>
    <row r="72" spans="1:8" ht="16.5" customHeight="1">
      <c r="A72" s="118">
        <v>66</v>
      </c>
      <c r="B72" s="213" t="s">
        <v>53</v>
      </c>
      <c r="C72" s="45">
        <f>'5-流动负债汇总'!C13</f>
        <v>0</v>
      </c>
      <c r="D72" s="45">
        <f>'5-流动负债汇总'!D13</f>
        <v>0</v>
      </c>
      <c r="E72" s="34">
        <f t="shared" si="4"/>
        <v>0</v>
      </c>
      <c r="F72" s="19" t="str">
        <f t="shared" si="5"/>
        <v/>
      </c>
      <c r="G72" s="324" t="str">
        <f>IF(ABS(C72-资产负债表!L13)&lt;0.001,"True","Wrong")</f>
        <v>True</v>
      </c>
      <c r="H72" s="319">
        <f>C72-资产负债表!L13</f>
        <v>0</v>
      </c>
    </row>
    <row r="73" spans="1:8" ht="16.5" customHeight="1">
      <c r="A73" s="118">
        <v>67</v>
      </c>
      <c r="B73" s="213" t="s">
        <v>55</v>
      </c>
      <c r="C73" s="45">
        <f>'5-流动负债汇总'!C14</f>
        <v>0</v>
      </c>
      <c r="D73" s="45">
        <f>'5-流动负债汇总'!D14</f>
        <v>0</v>
      </c>
      <c r="E73" s="34">
        <f t="shared" si="4"/>
        <v>0</v>
      </c>
      <c r="F73" s="19" t="str">
        <f t="shared" si="5"/>
        <v/>
      </c>
      <c r="G73" s="324" t="str">
        <f>IF(ABS(C73-资产负债表!L14)&lt;0.001,"True","Wrong")</f>
        <v>True</v>
      </c>
      <c r="H73" s="319">
        <f>C73-资产负债表!L14</f>
        <v>0</v>
      </c>
    </row>
    <row r="74" spans="1:8" ht="16.5" customHeight="1">
      <c r="A74" s="118">
        <v>68</v>
      </c>
      <c r="B74" s="213" t="s">
        <v>182</v>
      </c>
      <c r="C74" s="45">
        <f>'5-流动负债汇总'!C15</f>
        <v>0</v>
      </c>
      <c r="D74" s="45">
        <f>'5-流动负债汇总'!D15</f>
        <v>0</v>
      </c>
      <c r="E74" s="34">
        <f t="shared" si="4"/>
        <v>0</v>
      </c>
      <c r="F74" s="19" t="str">
        <f t="shared" si="5"/>
        <v/>
      </c>
      <c r="G74" s="324" t="str">
        <f>IF(ABS(C74-资产负债表!L15)&lt;0.001,"True","Wrong")</f>
        <v>True</v>
      </c>
      <c r="H74" s="319">
        <f>C74-资产负债表!L15</f>
        <v>0</v>
      </c>
    </row>
    <row r="75" spans="1:8" ht="16.5" customHeight="1">
      <c r="A75" s="118">
        <v>69</v>
      </c>
      <c r="B75" s="213" t="s">
        <v>59</v>
      </c>
      <c r="C75" s="45">
        <f>'5-流动负债汇总'!C16</f>
        <v>0</v>
      </c>
      <c r="D75" s="45">
        <f>'5-流动负债汇总'!D16</f>
        <v>0</v>
      </c>
      <c r="E75" s="34">
        <f t="shared" si="4"/>
        <v>0</v>
      </c>
      <c r="F75" s="19" t="str">
        <f t="shared" si="5"/>
        <v/>
      </c>
      <c r="G75" s="324" t="str">
        <f>IF(ABS(C75-资产负债表!L16)&lt;0.001,"True","Wrong")</f>
        <v>True</v>
      </c>
      <c r="H75" s="319">
        <f>C75-资产负债表!L16</f>
        <v>0</v>
      </c>
    </row>
    <row r="76" spans="1:8" ht="16.5" customHeight="1">
      <c r="A76" s="118">
        <v>70</v>
      </c>
      <c r="B76" s="213" t="s">
        <v>61</v>
      </c>
      <c r="C76" s="45">
        <f>'5-流动负债汇总'!C17</f>
        <v>0</v>
      </c>
      <c r="D76" s="45">
        <f>'5-流动负债汇总'!D17</f>
        <v>0</v>
      </c>
      <c r="E76" s="34">
        <f t="shared" si="4"/>
        <v>0</v>
      </c>
      <c r="F76" s="19" t="str">
        <f t="shared" si="5"/>
        <v/>
      </c>
      <c r="G76" s="324" t="str">
        <f>IF(ABS(C76-资产负债表!L17)&lt;0.001,"True","Wrong")</f>
        <v>True</v>
      </c>
      <c r="H76" s="319">
        <f>C76-资产负债表!L17</f>
        <v>0</v>
      </c>
    </row>
    <row r="77" spans="1:8" ht="16.5" customHeight="1">
      <c r="A77" s="118">
        <v>71</v>
      </c>
      <c r="B77" s="213" t="s">
        <v>63</v>
      </c>
      <c r="C77" s="45">
        <f>'5-流动负债汇总'!C18</f>
        <v>0</v>
      </c>
      <c r="D77" s="45">
        <f>'5-流动负债汇总'!D18</f>
        <v>0</v>
      </c>
      <c r="E77" s="34">
        <f t="shared" si="4"/>
        <v>0</v>
      </c>
      <c r="F77" s="19" t="str">
        <f t="shared" si="5"/>
        <v/>
      </c>
      <c r="G77" s="324" t="str">
        <f>IF(ABS(C77-资产负债表!L18)&lt;0.001,"True","Wrong")</f>
        <v>True</v>
      </c>
      <c r="H77" s="319">
        <f>C77-资产负债表!L18</f>
        <v>0</v>
      </c>
    </row>
    <row r="78" spans="1:8" s="318" customFormat="1" ht="16.5" customHeight="1">
      <c r="A78" s="118">
        <v>72</v>
      </c>
      <c r="B78" s="326" t="s">
        <v>476</v>
      </c>
      <c r="C78" s="323">
        <f>'6-非流动负债汇总'!C27</f>
        <v>0</v>
      </c>
      <c r="D78" s="323">
        <f>'6-非流动负债汇总'!D27</f>
        <v>0</v>
      </c>
      <c r="E78" s="34">
        <f t="shared" si="4"/>
        <v>0</v>
      </c>
      <c r="F78" s="19" t="str">
        <f t="shared" si="5"/>
        <v/>
      </c>
      <c r="G78" s="324" t="str">
        <f>IF(ABS(C78-资产负债表!L28)&lt;0.001,"True","Wrong")</f>
        <v>True</v>
      </c>
      <c r="H78" s="319">
        <f>C78-资产负债表!L28</f>
        <v>0</v>
      </c>
    </row>
    <row r="79" spans="1:8" ht="16.5" customHeight="1">
      <c r="A79" s="118">
        <v>73</v>
      </c>
      <c r="B79" s="213" t="s">
        <v>69</v>
      </c>
      <c r="C79" s="45">
        <f>'6-非流动负债汇总'!C7</f>
        <v>0</v>
      </c>
      <c r="D79" s="45">
        <f>'6-非流动负债汇总'!D7</f>
        <v>0</v>
      </c>
      <c r="E79" s="34">
        <f t="shared" si="4"/>
        <v>0</v>
      </c>
      <c r="F79" s="19" t="str">
        <f t="shared" si="5"/>
        <v/>
      </c>
      <c r="G79" s="324" t="str">
        <f>IF(ABS(C79-资产负债表!L21)&lt;0.001,"True","Wrong")</f>
        <v>True</v>
      </c>
      <c r="H79" s="319">
        <f>C79-资产负债表!L21</f>
        <v>0</v>
      </c>
    </row>
    <row r="80" spans="1:8" ht="16.5" customHeight="1">
      <c r="A80" s="118">
        <v>74</v>
      </c>
      <c r="B80" s="213" t="s">
        <v>71</v>
      </c>
      <c r="C80" s="45">
        <f>'6-非流动负债汇总'!C8</f>
        <v>0</v>
      </c>
      <c r="D80" s="45">
        <f>'6-非流动负债汇总'!D8</f>
        <v>0</v>
      </c>
      <c r="E80" s="34">
        <f t="shared" si="4"/>
        <v>0</v>
      </c>
      <c r="F80" s="19" t="str">
        <f t="shared" si="5"/>
        <v/>
      </c>
      <c r="G80" s="324" t="str">
        <f>IF(ABS(C80-资产负债表!L22)&lt;0.001,"True","Wrong")</f>
        <v>True</v>
      </c>
      <c r="H80" s="319">
        <f>C80-资产负债表!L22</f>
        <v>0</v>
      </c>
    </row>
    <row r="81" spans="1:8" ht="16.5" customHeight="1">
      <c r="A81" s="118">
        <v>75</v>
      </c>
      <c r="B81" s="213" t="s">
        <v>73</v>
      </c>
      <c r="C81" s="45">
        <f>'6-非流动负债汇总'!C9</f>
        <v>0</v>
      </c>
      <c r="D81" s="45">
        <f>'6-非流动负债汇总'!D9</f>
        <v>0</v>
      </c>
      <c r="E81" s="34">
        <f t="shared" si="4"/>
        <v>0</v>
      </c>
      <c r="F81" s="19" t="str">
        <f t="shared" si="5"/>
        <v/>
      </c>
      <c r="G81" s="324" t="str">
        <f>IF(ABS(C81-资产负债表!L23)&lt;0.001,"True","Wrong")</f>
        <v>True</v>
      </c>
      <c r="H81" s="319">
        <f>C81-资产负债表!L23</f>
        <v>0</v>
      </c>
    </row>
    <row r="82" spans="1:8" ht="16.5" customHeight="1">
      <c r="A82" s="118">
        <v>76</v>
      </c>
      <c r="B82" s="213" t="s">
        <v>75</v>
      </c>
      <c r="C82" s="45">
        <f>'6-非流动负债汇总'!C10</f>
        <v>0</v>
      </c>
      <c r="D82" s="45">
        <f>'6-非流动负债汇总'!D10</f>
        <v>0</v>
      </c>
      <c r="E82" s="34">
        <f t="shared" si="4"/>
        <v>0</v>
      </c>
      <c r="F82" s="19" t="str">
        <f t="shared" si="5"/>
        <v/>
      </c>
      <c r="G82" s="324" t="str">
        <f>IF(ABS(C82-资产负债表!L24)&lt;0.001,"True","Wrong")</f>
        <v>True</v>
      </c>
      <c r="H82" s="319">
        <f>C82-资产负债表!L24</f>
        <v>0</v>
      </c>
    </row>
    <row r="83" spans="1:8" ht="16.5" customHeight="1">
      <c r="A83" s="118">
        <v>77</v>
      </c>
      <c r="B83" s="213" t="s">
        <v>77</v>
      </c>
      <c r="C83" s="45">
        <f>'6-非流动负债汇总'!C11</f>
        <v>0</v>
      </c>
      <c r="D83" s="45">
        <f>'6-非流动负债汇总'!D11</f>
        <v>0</v>
      </c>
      <c r="E83" s="34">
        <f t="shared" si="4"/>
        <v>0</v>
      </c>
      <c r="F83" s="19" t="str">
        <f t="shared" si="5"/>
        <v/>
      </c>
      <c r="G83" s="324" t="str">
        <f>IF(ABS(C83-资产负债表!L25)&lt;0.001,"True","Wrong")</f>
        <v>True</v>
      </c>
      <c r="H83" s="319">
        <f>C83-资产负债表!L25</f>
        <v>0</v>
      </c>
    </row>
    <row r="84" spans="1:8" ht="16.5" customHeight="1">
      <c r="A84" s="118">
        <v>78</v>
      </c>
      <c r="B84" s="213" t="s">
        <v>79</v>
      </c>
      <c r="C84" s="45">
        <f>'6-非流动负债汇总'!C12</f>
        <v>0</v>
      </c>
      <c r="D84" s="45">
        <f>'6-非流动负债汇总'!D12</f>
        <v>0</v>
      </c>
      <c r="E84" s="34">
        <f t="shared" si="4"/>
        <v>0</v>
      </c>
      <c r="F84" s="19" t="str">
        <f t="shared" si="5"/>
        <v/>
      </c>
      <c r="G84" s="324" t="str">
        <f>IF(ABS(C84-资产负债表!L26)&lt;0.001,"True","Wrong")</f>
        <v>True</v>
      </c>
      <c r="H84" s="319">
        <f>C84-资产负债表!L26</f>
        <v>0</v>
      </c>
    </row>
    <row r="85" spans="1:8" ht="16.5" customHeight="1">
      <c r="A85" s="118">
        <v>79</v>
      </c>
      <c r="B85" s="213" t="s">
        <v>82</v>
      </c>
      <c r="C85" s="45">
        <f>'6-非流动负债汇总'!C13</f>
        <v>0</v>
      </c>
      <c r="D85" s="45">
        <f>'6-非流动负债汇总'!D13</f>
        <v>0</v>
      </c>
      <c r="E85" s="34">
        <f t="shared" si="4"/>
        <v>0</v>
      </c>
      <c r="F85" s="19" t="str">
        <f t="shared" si="5"/>
        <v/>
      </c>
      <c r="G85" s="324" t="str">
        <f>IF(ABS(C85-资产负债表!L27)&lt;0.001,"True","Wrong")</f>
        <v>True</v>
      </c>
      <c r="H85" s="319">
        <f>C85-资产负债表!L27</f>
        <v>0</v>
      </c>
    </row>
    <row r="86" spans="1:8" s="318" customFormat="1" ht="16.5" customHeight="1">
      <c r="A86" s="118">
        <v>80</v>
      </c>
      <c r="B86" s="326" t="s">
        <v>477</v>
      </c>
      <c r="C86" s="323">
        <f>C65+C78</f>
        <v>0</v>
      </c>
      <c r="D86" s="323">
        <f>D65+D78</f>
        <v>0</v>
      </c>
      <c r="E86" s="34">
        <f t="shared" si="4"/>
        <v>0</v>
      </c>
      <c r="F86" s="19" t="str">
        <f t="shared" si="5"/>
        <v/>
      </c>
      <c r="G86" s="324" t="str">
        <f>IF(ABS(C86-资产负债表!L29)&lt;0.001,"True","Wrong")</f>
        <v>True</v>
      </c>
      <c r="H86" s="319">
        <f>C86-资产负债表!L29</f>
        <v>0</v>
      </c>
    </row>
    <row r="87" spans="1:8" s="318" customFormat="1" ht="16.5" customHeight="1">
      <c r="A87" s="118">
        <v>81</v>
      </c>
      <c r="B87" s="326" t="s">
        <v>478</v>
      </c>
      <c r="C87" s="323" t="e">
        <f>C64-C86</f>
        <v>#REF!</v>
      </c>
      <c r="D87" s="323" t="e">
        <f>D64-D86</f>
        <v>#REF!</v>
      </c>
      <c r="E87" s="34" t="e">
        <f t="shared" si="4"/>
        <v>#REF!</v>
      </c>
      <c r="F87" s="19" t="e">
        <f t="shared" si="5"/>
        <v>#REF!</v>
      </c>
      <c r="G87" s="324" t="e">
        <f>IF(ABS(C87-资产负债表!L38)&lt;0.001,"True","Wrong")</f>
        <v>#REF!</v>
      </c>
      <c r="H87" s="319" t="e">
        <f>C87-资产负债表!L38</f>
        <v>#REF!</v>
      </c>
    </row>
    <row r="88" spans="1:8" s="318" customFormat="1" ht="16.5" customHeight="1" outlineLevel="1">
      <c r="A88" s="118">
        <v>82</v>
      </c>
      <c r="B88" s="327" t="s">
        <v>486</v>
      </c>
      <c r="C88" s="323" t="e">
        <f>C87-SUMIF('4-4股权投资'!P8:P24,"Y",'4-4股权投资'!I8:I24)</f>
        <v>#REF!</v>
      </c>
      <c r="D88" s="323" t="e">
        <f>D87-SUMIF('4-4股权投资'!P8:P24,"Y",'4-4股权投资'!K8:K24)</f>
        <v>#REF!</v>
      </c>
      <c r="E88" s="34" t="e">
        <f t="shared" si="4"/>
        <v>#REF!</v>
      </c>
      <c r="F88" s="19" t="e">
        <f t="shared" si="5"/>
        <v>#REF!</v>
      </c>
      <c r="G88" s="328" t="s">
        <v>432</v>
      </c>
      <c r="H88" s="329"/>
    </row>
    <row r="89" spans="1:8" s="318" customFormat="1" ht="16.5" customHeight="1" outlineLevel="1">
      <c r="A89" s="118">
        <v>83</v>
      </c>
      <c r="B89" s="327" t="s">
        <v>487</v>
      </c>
      <c r="C89" s="323"/>
      <c r="D89" s="323"/>
      <c r="E89" s="34">
        <f t="shared" si="4"/>
        <v>0</v>
      </c>
      <c r="F89" s="19" t="str">
        <f t="shared" si="5"/>
        <v/>
      </c>
      <c r="G89" s="329"/>
      <c r="H89" s="329"/>
    </row>
    <row r="90" spans="1:8" s="318" customFormat="1" ht="16.5" customHeight="1" outlineLevel="1">
      <c r="A90" s="118">
        <v>84</v>
      </c>
      <c r="B90" s="327" t="s">
        <v>488</v>
      </c>
      <c r="C90" s="323"/>
      <c r="D90" s="323"/>
      <c r="E90" s="34">
        <f t="shared" si="4"/>
        <v>0</v>
      </c>
      <c r="F90" s="19" t="str">
        <f t="shared" si="5"/>
        <v/>
      </c>
      <c r="G90" s="319"/>
      <c r="H90" s="329"/>
    </row>
    <row r="91" spans="1:8" s="55" customFormat="1" ht="12.75" customHeight="1">
      <c r="A91" s="330"/>
      <c r="B91" s="331"/>
      <c r="C91" s="17"/>
      <c r="D91" s="17"/>
      <c r="E91" s="59"/>
      <c r="F91" s="59" t="s">
        <v>431</v>
      </c>
      <c r="G91" s="319" t="s">
        <v>148</v>
      </c>
      <c r="H91" s="332"/>
    </row>
  </sheetData>
  <mergeCells count="2">
    <mergeCell ref="A2:F2"/>
    <mergeCell ref="A3:F3"/>
  </mergeCells>
  <phoneticPr fontId="33" type="noConversion"/>
  <hyperlinks>
    <hyperlink ref="A1" location="索引目录!A1" display="返回索引目录" xr:uid="{00000000-0004-0000-0B00-000000000000}"/>
  </hyperlinks>
  <printOptions horizontalCentered="1"/>
  <pageMargins left="0.98402777777777795" right="0.98402777777777795" top="0.98402777777777795" bottom="0.98402777777777795" header="0.47222222222222199" footer="0.35416666666666702"/>
  <pageSetup paperSize="9" fitToHeight="0" orientation="landscape" r:id="rId1"/>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G29"/>
  <sheetViews>
    <sheetView showGridLines="0" zoomScale="96" zoomScaleNormal="96" workbookViewId="0">
      <selection activeCell="M8" sqref="M8:R8"/>
    </sheetView>
  </sheetViews>
  <sheetFormatPr defaultColWidth="9" defaultRowHeight="15.75" customHeight="1"/>
  <cols>
    <col min="1" max="1" width="7.5" style="3" customWidth="1"/>
    <col min="2" max="2" width="24.25" style="3" customWidth="1"/>
    <col min="3" max="6" width="18.75" style="3" customWidth="1"/>
    <col min="7" max="8" width="9" style="3" customWidth="1"/>
    <col min="9" max="16384" width="9" style="3"/>
  </cols>
  <sheetData>
    <row r="1" spans="1:6" ht="15.75" customHeight="1">
      <c r="A1" s="4" t="s">
        <v>125</v>
      </c>
    </row>
    <row r="2" spans="1:6" s="1" customFormat="1" ht="30" customHeight="1">
      <c r="A2" s="651" t="s">
        <v>489</v>
      </c>
      <c r="B2" s="652"/>
      <c r="C2" s="652"/>
      <c r="D2" s="652"/>
      <c r="E2" s="652"/>
      <c r="F2" s="652"/>
    </row>
    <row r="3" spans="1:6" ht="15.75" customHeight="1">
      <c r="A3" s="653" t="str">
        <f>"评估基准日："&amp;TEXT(基本信息输入表!M7,"yyyy年mm月dd日")</f>
        <v>评估基准日：2025年07月31日</v>
      </c>
      <c r="B3" s="654"/>
      <c r="C3" s="654"/>
      <c r="D3" s="654"/>
      <c r="E3" s="654"/>
      <c r="F3" s="654"/>
    </row>
    <row r="4" spans="1:6" ht="14.25" customHeight="1">
      <c r="D4" s="2"/>
      <c r="E4" s="2"/>
      <c r="F4" s="17" t="s">
        <v>490</v>
      </c>
    </row>
    <row r="5" spans="1:6" ht="15.75" customHeight="1">
      <c r="A5" s="655" t="str">
        <f>基本信息输入表!K6&amp;"："&amp;基本信息输入表!M6</f>
        <v>被评估单位：西安曲江影视投资（集团）有限公司</v>
      </c>
      <c r="B5" s="654"/>
      <c r="C5" s="654"/>
      <c r="F5" s="316" t="s">
        <v>383</v>
      </c>
    </row>
    <row r="6" spans="1:6" s="2" customFormat="1" ht="15.75" customHeight="1">
      <c r="A6" s="198" t="s">
        <v>491</v>
      </c>
      <c r="B6" s="198" t="s">
        <v>436</v>
      </c>
      <c r="C6" s="317" t="s">
        <v>412</v>
      </c>
      <c r="D6" s="198" t="s">
        <v>413</v>
      </c>
      <c r="E6" s="198" t="s">
        <v>414</v>
      </c>
      <c r="F6" s="198" t="s">
        <v>415</v>
      </c>
    </row>
    <row r="7" spans="1:6" ht="15.75" customHeight="1">
      <c r="A7" s="43" t="s">
        <v>492</v>
      </c>
      <c r="B7" s="101" t="s">
        <v>37</v>
      </c>
      <c r="C7" s="45">
        <f>'表3-1货币汇总表'!C27</f>
        <v>0</v>
      </c>
      <c r="D7" s="45">
        <f>'表3-1货币汇总表'!D27</f>
        <v>0</v>
      </c>
      <c r="E7" s="34">
        <f t="shared" ref="E7:E23" si="0">D7-C7</f>
        <v>0</v>
      </c>
      <c r="F7" s="19" t="str">
        <f t="shared" ref="F7:F23" si="1">IF(C7=0,"",E7/C7*100)</f>
        <v/>
      </c>
    </row>
    <row r="8" spans="1:6" ht="15.75" customHeight="1">
      <c r="A8" s="43" t="s">
        <v>493</v>
      </c>
      <c r="B8" s="101" t="s">
        <v>45</v>
      </c>
      <c r="C8" s="45">
        <f>'3-2交易性金融资产汇总'!C27</f>
        <v>0</v>
      </c>
      <c r="D8" s="45">
        <f>'3-2交易性金融资产汇总'!D27</f>
        <v>0</v>
      </c>
      <c r="E8" s="34">
        <f t="shared" si="0"/>
        <v>0</v>
      </c>
      <c r="F8" s="19" t="str">
        <f t="shared" si="1"/>
        <v/>
      </c>
    </row>
    <row r="9" spans="1:6" ht="15.75" customHeight="1">
      <c r="A9" s="43" t="s">
        <v>494</v>
      </c>
      <c r="B9" s="101" t="s">
        <v>52</v>
      </c>
      <c r="C9" s="34">
        <f>'3-3应收票据'!F27</f>
        <v>0</v>
      </c>
      <c r="D9" s="34">
        <f>'3-3应收票据'!H27</f>
        <v>0</v>
      </c>
      <c r="E9" s="34">
        <f t="shared" si="0"/>
        <v>0</v>
      </c>
      <c r="F9" s="19" t="str">
        <f t="shared" si="1"/>
        <v/>
      </c>
    </row>
    <row r="10" spans="1:6" ht="15.75" customHeight="1">
      <c r="A10" s="43" t="s">
        <v>495</v>
      </c>
      <c r="B10" s="101" t="s">
        <v>481</v>
      </c>
      <c r="C10" s="45">
        <f>'3-4应收账款'!H20</f>
        <v>0</v>
      </c>
      <c r="D10" s="34">
        <f>'3-4应收账款'!J23</f>
        <v>0</v>
      </c>
      <c r="E10" s="34">
        <f t="shared" si="0"/>
        <v>0</v>
      </c>
      <c r="F10" s="19" t="str">
        <f t="shared" si="1"/>
        <v/>
      </c>
    </row>
    <row r="11" spans="1:6" ht="15.75" customHeight="1">
      <c r="A11" s="43"/>
      <c r="B11" s="101" t="s">
        <v>440</v>
      </c>
      <c r="C11" s="45">
        <f>'3-4应收账款'!H21</f>
        <v>0</v>
      </c>
      <c r="D11" s="34"/>
      <c r="E11" s="34">
        <f t="shared" si="0"/>
        <v>0</v>
      </c>
      <c r="F11" s="19" t="str">
        <f t="shared" si="1"/>
        <v/>
      </c>
    </row>
    <row r="12" spans="1:6" ht="15.75" customHeight="1">
      <c r="A12" s="43"/>
      <c r="B12" s="101" t="s">
        <v>482</v>
      </c>
      <c r="C12" s="34">
        <f>C10-C11</f>
        <v>0</v>
      </c>
      <c r="D12" s="34">
        <f>D10-D11</f>
        <v>0</v>
      </c>
      <c r="E12" s="34">
        <f t="shared" si="0"/>
        <v>0</v>
      </c>
      <c r="F12" s="19" t="str">
        <f t="shared" si="1"/>
        <v/>
      </c>
    </row>
    <row r="13" spans="1:6" ht="15.75" customHeight="1">
      <c r="A13" s="43" t="s">
        <v>496</v>
      </c>
      <c r="B13" s="101" t="s">
        <v>56</v>
      </c>
      <c r="C13" s="34">
        <f>'3-5预付款项'!I26</f>
        <v>0</v>
      </c>
      <c r="D13" s="34">
        <f>'3-5预付款项'!K26</f>
        <v>0</v>
      </c>
      <c r="E13" s="34">
        <f t="shared" si="0"/>
        <v>0</v>
      </c>
      <c r="F13" s="19" t="str">
        <f t="shared" si="1"/>
        <v/>
      </c>
    </row>
    <row r="14" spans="1:6" ht="15.75" customHeight="1">
      <c r="A14" s="43" t="s">
        <v>497</v>
      </c>
      <c r="B14" s="101" t="s">
        <v>58</v>
      </c>
      <c r="C14" s="34">
        <f>'3-6应收利息'!G27</f>
        <v>0</v>
      </c>
      <c r="D14" s="34">
        <f>'3-6应收利息'!H27</f>
        <v>0</v>
      </c>
      <c r="E14" s="34">
        <f t="shared" si="0"/>
        <v>0</v>
      </c>
      <c r="F14" s="19" t="str">
        <f t="shared" si="1"/>
        <v/>
      </c>
    </row>
    <row r="15" spans="1:6" ht="15.75" customHeight="1">
      <c r="A15" s="43" t="s">
        <v>498</v>
      </c>
      <c r="B15" s="101" t="s">
        <v>60</v>
      </c>
      <c r="C15" s="34">
        <f>'3-7应收股利'!E27</f>
        <v>0</v>
      </c>
      <c r="D15" s="34">
        <f>'3-7应收股利'!F27</f>
        <v>0</v>
      </c>
      <c r="E15" s="34">
        <f t="shared" si="0"/>
        <v>0</v>
      </c>
      <c r="F15" s="19" t="str">
        <f t="shared" si="1"/>
        <v/>
      </c>
    </row>
    <row r="16" spans="1:6" ht="15.75" customHeight="1">
      <c r="A16" s="43" t="s">
        <v>499</v>
      </c>
      <c r="B16" s="101" t="s">
        <v>442</v>
      </c>
      <c r="C16" s="34">
        <f>'3-8其他应收款'!H29</f>
        <v>0</v>
      </c>
      <c r="D16" s="34">
        <f>'3-8其他应收款'!J32</f>
        <v>0</v>
      </c>
      <c r="E16" s="34">
        <f t="shared" si="0"/>
        <v>0</v>
      </c>
      <c r="F16" s="19" t="str">
        <f t="shared" si="1"/>
        <v/>
      </c>
    </row>
    <row r="17" spans="1:7" ht="15.75" customHeight="1">
      <c r="A17" s="43"/>
      <c r="B17" s="101" t="s">
        <v>440</v>
      </c>
      <c r="C17" s="34">
        <f>'3-8其他应收款'!H30</f>
        <v>0</v>
      </c>
      <c r="D17" s="34"/>
      <c r="E17" s="34">
        <f t="shared" si="0"/>
        <v>0</v>
      </c>
      <c r="F17" s="19" t="str">
        <f t="shared" si="1"/>
        <v/>
      </c>
    </row>
    <row r="18" spans="1:7" ht="15.75" customHeight="1">
      <c r="A18" s="43"/>
      <c r="B18" s="101" t="s">
        <v>443</v>
      </c>
      <c r="C18" s="34">
        <f>C16-C17</f>
        <v>0</v>
      </c>
      <c r="D18" s="34">
        <f>D16-D17</f>
        <v>0</v>
      </c>
      <c r="E18" s="34">
        <f t="shared" si="0"/>
        <v>0</v>
      </c>
      <c r="F18" s="19" t="str">
        <f t="shared" si="1"/>
        <v/>
      </c>
    </row>
    <row r="19" spans="1:7" ht="15.75" customHeight="1">
      <c r="A19" s="43" t="s">
        <v>500</v>
      </c>
      <c r="B19" s="101" t="s">
        <v>444</v>
      </c>
      <c r="C19" s="45">
        <f>'3-9存货汇总'!C25</f>
        <v>0</v>
      </c>
      <c r="D19" s="45">
        <f>'3-9存货汇总'!E25</f>
        <v>0</v>
      </c>
      <c r="E19" s="34">
        <f t="shared" si="0"/>
        <v>0</v>
      </c>
      <c r="F19" s="19" t="str">
        <f t="shared" si="1"/>
        <v/>
      </c>
    </row>
    <row r="20" spans="1:7" ht="15.75" customHeight="1">
      <c r="A20" s="43"/>
      <c r="B20" s="101" t="s">
        <v>445</v>
      </c>
      <c r="C20" s="45">
        <f>'3-9存货汇总'!C26</f>
        <v>0</v>
      </c>
      <c r="D20" s="45"/>
      <c r="E20" s="34">
        <f t="shared" si="0"/>
        <v>0</v>
      </c>
      <c r="F20" s="19" t="str">
        <f t="shared" si="1"/>
        <v/>
      </c>
    </row>
    <row r="21" spans="1:7" ht="15.75" customHeight="1">
      <c r="A21" s="43"/>
      <c r="B21" s="101" t="s">
        <v>446</v>
      </c>
      <c r="C21" s="45">
        <f>C19-C20</f>
        <v>0</v>
      </c>
      <c r="D21" s="45">
        <f>D19-D20</f>
        <v>0</v>
      </c>
      <c r="E21" s="34">
        <f t="shared" si="0"/>
        <v>0</v>
      </c>
      <c r="F21" s="19" t="str">
        <f t="shared" si="1"/>
        <v/>
      </c>
    </row>
    <row r="22" spans="1:7" ht="15.75" customHeight="1">
      <c r="A22" s="43" t="s">
        <v>501</v>
      </c>
      <c r="B22" s="101" t="s">
        <v>171</v>
      </c>
      <c r="C22" s="45">
        <f>'3-10一年到期非流动资产'!E27</f>
        <v>0</v>
      </c>
      <c r="D22" s="45">
        <f>'3-10一年到期非流动资产'!F27</f>
        <v>0</v>
      </c>
      <c r="E22" s="34">
        <f t="shared" si="0"/>
        <v>0</v>
      </c>
      <c r="F22" s="19" t="str">
        <f t="shared" si="1"/>
        <v/>
      </c>
    </row>
    <row r="23" spans="1:7" ht="15.75" customHeight="1">
      <c r="A23" s="43" t="s">
        <v>502</v>
      </c>
      <c r="B23" s="101" t="s">
        <v>83</v>
      </c>
      <c r="C23" s="45">
        <f>'3-11其他流动资产'!F27</f>
        <v>0</v>
      </c>
      <c r="D23" s="45">
        <f>'3-11其他流动资产'!G27</f>
        <v>0</v>
      </c>
      <c r="E23" s="34">
        <f t="shared" si="0"/>
        <v>0</v>
      </c>
      <c r="F23" s="19" t="str">
        <f t="shared" si="1"/>
        <v/>
      </c>
    </row>
    <row r="24" spans="1:7" ht="15.75" customHeight="1">
      <c r="A24" s="43"/>
      <c r="B24" s="101"/>
      <c r="C24" s="45"/>
      <c r="D24" s="34"/>
      <c r="E24" s="34"/>
      <c r="F24" s="34"/>
    </row>
    <row r="25" spans="1:7" ht="15.75" customHeight="1">
      <c r="A25" s="43"/>
      <c r="B25" s="101"/>
      <c r="C25" s="45"/>
      <c r="D25" s="34"/>
      <c r="E25" s="34"/>
      <c r="F25" s="34"/>
    </row>
    <row r="26" spans="1:7" ht="15.75" customHeight="1">
      <c r="A26" s="33"/>
      <c r="B26" s="198"/>
      <c r="C26" s="45"/>
      <c r="D26" s="34"/>
      <c r="E26" s="34"/>
      <c r="F26" s="34"/>
    </row>
    <row r="27" spans="1:7" ht="15.75" customHeight="1">
      <c r="A27" s="645" t="s">
        <v>390</v>
      </c>
      <c r="B27" s="601"/>
      <c r="C27" s="45">
        <f>SUM(C7:C9,C12:C15,C18,C21:C23)</f>
        <v>0</v>
      </c>
      <c r="D27" s="45">
        <f>SUM(D7:D9,D12:D15,D18,D21:D23)</f>
        <v>0</v>
      </c>
      <c r="E27" s="34">
        <f>D27-C27</f>
        <v>0</v>
      </c>
      <c r="F27" s="19" t="str">
        <f>IF(C27=0,"",E27/C27*100)</f>
        <v/>
      </c>
    </row>
    <row r="28" spans="1:7" ht="15.75" customHeight="1">
      <c r="E28" s="3" t="str">
        <f>"评估人员："&amp;基本信息输入表!$Q$12</f>
        <v>评估人员：</v>
      </c>
      <c r="G28" s="35" t="s">
        <v>432</v>
      </c>
    </row>
    <row r="29" spans="1:7" ht="15.75" customHeight="1">
      <c r="G29" s="35"/>
    </row>
  </sheetData>
  <mergeCells count="4">
    <mergeCell ref="A2:F2"/>
    <mergeCell ref="A3:F3"/>
    <mergeCell ref="A5:C5"/>
    <mergeCell ref="A27:B27"/>
  </mergeCells>
  <phoneticPr fontId="33" type="noConversion"/>
  <hyperlinks>
    <hyperlink ref="A1" location="索引目录!A1" display="返回索引目录" xr:uid="{00000000-0004-0000-0C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H29"/>
  <sheetViews>
    <sheetView showGridLines="0" zoomScale="96" zoomScaleNormal="96" workbookViewId="0">
      <selection activeCell="M8" sqref="M8:R8"/>
    </sheetView>
  </sheetViews>
  <sheetFormatPr defaultColWidth="9" defaultRowHeight="12.75"/>
  <cols>
    <col min="1" max="1" width="6.75" style="3" customWidth="1"/>
    <col min="2" max="2" width="30.25" style="3" customWidth="1"/>
    <col min="3" max="7" width="15.75" style="3" customWidth="1"/>
    <col min="8" max="9" width="9" style="3" customWidth="1"/>
    <col min="10" max="16384" width="9" style="3"/>
  </cols>
  <sheetData>
    <row r="1" spans="1:7">
      <c r="A1" s="4" t="s">
        <v>125</v>
      </c>
    </row>
    <row r="2" spans="1:7" s="1" customFormat="1" ht="30" customHeight="1">
      <c r="A2" s="651" t="s">
        <v>503</v>
      </c>
      <c r="B2" s="652"/>
      <c r="C2" s="652"/>
      <c r="D2" s="652"/>
      <c r="E2" s="652"/>
      <c r="F2" s="652"/>
      <c r="G2" s="652"/>
    </row>
    <row r="3" spans="1:7" ht="15.75" customHeight="1">
      <c r="A3" s="653" t="str">
        <f>"评估基准日："&amp;TEXT(基本信息输入表!M7,"yyyy年mm月dd日")</f>
        <v>评估基准日：2025年07月31日</v>
      </c>
      <c r="B3" s="654"/>
      <c r="C3" s="654"/>
      <c r="D3" s="654"/>
      <c r="E3" s="654"/>
      <c r="F3" s="654"/>
      <c r="G3" s="654"/>
    </row>
    <row r="4" spans="1:7" ht="14.25" customHeight="1">
      <c r="A4" s="2"/>
      <c r="B4" s="2"/>
      <c r="C4" s="2"/>
      <c r="D4" s="2"/>
      <c r="E4" s="2"/>
      <c r="F4" s="656" t="s">
        <v>504</v>
      </c>
      <c r="G4" s="654"/>
    </row>
    <row r="5" spans="1:7" ht="15.75" customHeight="1">
      <c r="A5" s="3" t="str">
        <f>基本信息输入表!K6&amp;"："&amp;基本信息输入表!M6</f>
        <v>被评估单位：西安曲江影视投资（集团）有限公司</v>
      </c>
      <c r="F5" s="657" t="s">
        <v>383</v>
      </c>
      <c r="G5" s="634"/>
    </row>
    <row r="6" spans="1:7" s="2" customFormat="1" ht="15.75" customHeight="1">
      <c r="A6" s="32" t="s">
        <v>491</v>
      </c>
      <c r="B6" s="32" t="s">
        <v>436</v>
      </c>
      <c r="C6" s="32" t="s">
        <v>412</v>
      </c>
      <c r="D6" s="32" t="s">
        <v>413</v>
      </c>
      <c r="E6" s="43" t="s">
        <v>414</v>
      </c>
      <c r="F6" s="32" t="s">
        <v>415</v>
      </c>
      <c r="G6" s="32" t="s">
        <v>143</v>
      </c>
    </row>
    <row r="7" spans="1:7" ht="15.75" customHeight="1">
      <c r="A7" s="32" t="s">
        <v>505</v>
      </c>
      <c r="B7" s="44" t="s">
        <v>38</v>
      </c>
      <c r="C7" s="45">
        <f>'3-1-1现金'!F22</f>
        <v>0</v>
      </c>
      <c r="D7" s="45">
        <f>'3-1-1现金'!G22</f>
        <v>0</v>
      </c>
      <c r="E7" s="34">
        <f>D7-C7</f>
        <v>0</v>
      </c>
      <c r="F7" s="19" t="str">
        <f>IF(C7=0,"",E7/C7*100)</f>
        <v/>
      </c>
      <c r="G7" s="33"/>
    </row>
    <row r="8" spans="1:7" ht="15.75" customHeight="1">
      <c r="A8" s="32" t="s">
        <v>506</v>
      </c>
      <c r="B8" s="61" t="s">
        <v>41</v>
      </c>
      <c r="C8" s="45">
        <f>'3-1-2银行存款'!G27</f>
        <v>0</v>
      </c>
      <c r="D8" s="45">
        <f>'3-1-2银行存款'!H27</f>
        <v>0</v>
      </c>
      <c r="E8" s="34">
        <f>D8-C8</f>
        <v>0</v>
      </c>
      <c r="F8" s="19" t="str">
        <f>IF(C8=0,"",E8/C8*100)</f>
        <v/>
      </c>
      <c r="G8" s="33"/>
    </row>
    <row r="9" spans="1:7" ht="15.75" customHeight="1">
      <c r="A9" s="32" t="s">
        <v>507</v>
      </c>
      <c r="B9" s="61" t="s">
        <v>43</v>
      </c>
      <c r="C9" s="45">
        <f>'3-1-3其他货币资金'!G27</f>
        <v>0</v>
      </c>
      <c r="D9" s="45">
        <f>'3-1-3其他货币资金'!H27</f>
        <v>0</v>
      </c>
      <c r="E9" s="34">
        <f>D9-C9</f>
        <v>0</v>
      </c>
      <c r="F9" s="19" t="str">
        <f>IF(C9=0,"",E9/C9*100)</f>
        <v/>
      </c>
      <c r="G9" s="33"/>
    </row>
    <row r="10" spans="1:7" ht="15.75" customHeight="1">
      <c r="A10" s="32"/>
      <c r="B10" s="44"/>
      <c r="C10" s="45"/>
      <c r="D10" s="34"/>
      <c r="E10" s="34"/>
      <c r="F10" s="19"/>
      <c r="G10" s="33"/>
    </row>
    <row r="11" spans="1:7" ht="15.75" customHeight="1">
      <c r="A11" s="32"/>
      <c r="B11" s="44"/>
      <c r="C11" s="45"/>
      <c r="D11" s="34"/>
      <c r="E11" s="34"/>
      <c r="F11" s="19"/>
      <c r="G11" s="33"/>
    </row>
    <row r="12" spans="1:7" ht="15.75" customHeight="1">
      <c r="A12" s="32"/>
      <c r="B12" s="44"/>
      <c r="C12" s="45"/>
      <c r="D12" s="34"/>
      <c r="E12" s="34"/>
      <c r="F12" s="19"/>
      <c r="G12" s="33"/>
    </row>
    <row r="13" spans="1:7" ht="15.75" customHeight="1">
      <c r="A13" s="32"/>
      <c r="B13" s="44"/>
      <c r="C13" s="45"/>
      <c r="D13" s="34"/>
      <c r="E13" s="34"/>
      <c r="F13" s="19"/>
      <c r="G13" s="33"/>
    </row>
    <row r="14" spans="1:7" ht="15.75" customHeight="1">
      <c r="A14" s="32"/>
      <c r="B14" s="44"/>
      <c r="C14" s="45"/>
      <c r="D14" s="34"/>
      <c r="E14" s="34"/>
      <c r="F14" s="19"/>
      <c r="G14" s="33"/>
    </row>
    <row r="15" spans="1:7" ht="15.75" customHeight="1">
      <c r="A15" s="32"/>
      <c r="B15" s="44"/>
      <c r="C15" s="45"/>
      <c r="D15" s="34"/>
      <c r="E15" s="34"/>
      <c r="F15" s="19"/>
      <c r="G15" s="33"/>
    </row>
    <row r="16" spans="1:7" ht="15.75" customHeight="1">
      <c r="A16" s="32"/>
      <c r="B16" s="44"/>
      <c r="C16" s="45"/>
      <c r="D16" s="34"/>
      <c r="E16" s="34"/>
      <c r="F16" s="19"/>
      <c r="G16" s="33"/>
    </row>
    <row r="17" spans="1:8" ht="15.75" customHeight="1">
      <c r="A17" s="32"/>
      <c r="B17" s="44"/>
      <c r="C17" s="45"/>
      <c r="D17" s="34"/>
      <c r="E17" s="34"/>
      <c r="F17" s="19"/>
      <c r="G17" s="33"/>
    </row>
    <row r="18" spans="1:8" ht="15.75" customHeight="1">
      <c r="A18" s="32"/>
      <c r="B18" s="44"/>
      <c r="C18" s="45"/>
      <c r="D18" s="34"/>
      <c r="E18" s="34"/>
      <c r="F18" s="19"/>
      <c r="G18" s="33"/>
    </row>
    <row r="19" spans="1:8" ht="15.75" customHeight="1">
      <c r="A19" s="32"/>
      <c r="B19" s="44"/>
      <c r="C19" s="45"/>
      <c r="D19" s="34"/>
      <c r="E19" s="34"/>
      <c r="F19" s="19"/>
      <c r="G19" s="33"/>
    </row>
    <row r="20" spans="1:8" ht="15.75" customHeight="1">
      <c r="A20" s="32"/>
      <c r="B20" s="44"/>
      <c r="C20" s="45"/>
      <c r="D20" s="34"/>
      <c r="E20" s="34"/>
      <c r="F20" s="19"/>
      <c r="G20" s="33"/>
    </row>
    <row r="21" spans="1:8" ht="15.75" customHeight="1">
      <c r="A21" s="32"/>
      <c r="B21" s="44"/>
      <c r="C21" s="45"/>
      <c r="D21" s="34"/>
      <c r="E21" s="34"/>
      <c r="F21" s="19"/>
      <c r="G21" s="33"/>
    </row>
    <row r="22" spans="1:8" ht="15.75" customHeight="1">
      <c r="A22" s="32"/>
      <c r="B22" s="44"/>
      <c r="C22" s="45"/>
      <c r="D22" s="34"/>
      <c r="E22" s="34"/>
      <c r="F22" s="19"/>
      <c r="G22" s="33"/>
    </row>
    <row r="23" spans="1:8" ht="15.75" customHeight="1">
      <c r="A23" s="32"/>
      <c r="B23" s="44"/>
      <c r="C23" s="45"/>
      <c r="D23" s="34"/>
      <c r="E23" s="34"/>
      <c r="F23" s="19"/>
      <c r="G23" s="33"/>
    </row>
    <row r="24" spans="1:8" ht="15.75" customHeight="1">
      <c r="A24" s="32"/>
      <c r="B24" s="44"/>
      <c r="C24" s="45"/>
      <c r="D24" s="34"/>
      <c r="E24" s="34"/>
      <c r="F24" s="19"/>
      <c r="G24" s="33"/>
    </row>
    <row r="25" spans="1:8" ht="15.75" customHeight="1">
      <c r="A25" s="32"/>
      <c r="B25" s="44"/>
      <c r="C25" s="45"/>
      <c r="D25" s="34"/>
      <c r="E25" s="34"/>
      <c r="F25" s="19"/>
      <c r="G25" s="33"/>
    </row>
    <row r="26" spans="1:8" ht="15.75" customHeight="1">
      <c r="A26" s="32"/>
      <c r="B26" s="44"/>
      <c r="C26" s="45"/>
      <c r="D26" s="34"/>
      <c r="E26" s="34"/>
      <c r="F26" s="19"/>
      <c r="G26" s="33"/>
    </row>
    <row r="27" spans="1:8" ht="15.75" customHeight="1">
      <c r="A27" s="658" t="s">
        <v>508</v>
      </c>
      <c r="B27" s="601"/>
      <c r="C27" s="45">
        <f>SUM(C7:C26)</f>
        <v>0</v>
      </c>
      <c r="D27" s="45">
        <f>SUM(D7:D26)</f>
        <v>0</v>
      </c>
      <c r="E27" s="34">
        <f>D27-C27</f>
        <v>0</v>
      </c>
      <c r="F27" s="19" t="str">
        <f>IF(C27=0,"",E27/C27*100)</f>
        <v/>
      </c>
      <c r="G27" s="33"/>
    </row>
    <row r="28" spans="1:8" ht="15.75" customHeight="1">
      <c r="E28" s="3" t="str">
        <f>"评估人员："&amp;基本信息输入表!$Q$13</f>
        <v>评估人员：</v>
      </c>
      <c r="H28" s="3" t="s">
        <v>148</v>
      </c>
    </row>
    <row r="29" spans="1:8" ht="15.75" customHeight="1">
      <c r="H29" s="35" t="s">
        <v>432</v>
      </c>
    </row>
  </sheetData>
  <mergeCells count="5">
    <mergeCell ref="A2:G2"/>
    <mergeCell ref="A3:G3"/>
    <mergeCell ref="F4:G4"/>
    <mergeCell ref="F5:G5"/>
    <mergeCell ref="A27:B27"/>
  </mergeCells>
  <phoneticPr fontId="33" type="noConversion"/>
  <hyperlinks>
    <hyperlink ref="A1" location="索引目录!A1" display="返回索引目录" xr:uid="{00000000-0004-0000-0D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J28"/>
  <sheetViews>
    <sheetView showGridLines="0" view="pageBreakPreview" zoomScale="60" zoomScaleNormal="96" workbookViewId="0">
      <selection activeCell="M8" sqref="M8:R8"/>
    </sheetView>
  </sheetViews>
  <sheetFormatPr defaultColWidth="9" defaultRowHeight="15.75" customHeight="1"/>
  <cols>
    <col min="1" max="1" width="8.25" style="3" customWidth="1"/>
    <col min="2" max="2" width="13.75" style="3" customWidth="1"/>
    <col min="3" max="3" width="4.75" style="3" customWidth="1"/>
    <col min="4" max="4" width="11.25" style="3" customWidth="1"/>
    <col min="5" max="5" width="13.25" style="3" customWidth="1"/>
    <col min="6" max="6" width="21.25" style="3" customWidth="1"/>
    <col min="7" max="7" width="17.25" style="3" hidden="1" customWidth="1"/>
    <col min="8" max="8" width="16.25" style="3" hidden="1" customWidth="1"/>
    <col min="9" max="9" width="16.25" style="3" customWidth="1"/>
    <col min="10" max="10" width="8.5" style="2" customWidth="1"/>
    <col min="11" max="12" width="9" style="3" customWidth="1"/>
    <col min="13" max="16384" width="9" style="3"/>
  </cols>
  <sheetData>
    <row r="1" spans="1:10" ht="15.75" customHeight="1">
      <c r="A1" s="4" t="s">
        <v>125</v>
      </c>
    </row>
    <row r="2" spans="1:10" s="1" customFormat="1" ht="30" customHeight="1">
      <c r="A2" s="651" t="s">
        <v>509</v>
      </c>
      <c r="B2" s="652"/>
      <c r="C2" s="652"/>
      <c r="D2" s="652"/>
      <c r="E2" s="652"/>
      <c r="F2" s="652"/>
      <c r="G2" s="652"/>
      <c r="H2" s="652"/>
      <c r="I2" s="652"/>
      <c r="J2" s="5"/>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655" t="s">
        <v>510</v>
      </c>
      <c r="I4" s="654"/>
    </row>
    <row r="5" spans="1:10" ht="15.75" customHeight="1">
      <c r="A5" s="3" t="str">
        <f>基本信息输入表!K6&amp;"："&amp;基本信息输入表!M6</f>
        <v>被评估单位：西安曲江影视投资（集团）有限公司</v>
      </c>
      <c r="H5" s="656" t="s">
        <v>511</v>
      </c>
      <c r="I5" s="654"/>
    </row>
    <row r="6" spans="1:10" s="2" customFormat="1" ht="15.75" customHeight="1">
      <c r="A6" s="8" t="s">
        <v>127</v>
      </c>
      <c r="B6" s="8" t="s">
        <v>512</v>
      </c>
      <c r="C6" s="8" t="s">
        <v>513</v>
      </c>
      <c r="D6" s="8" t="s">
        <v>514</v>
      </c>
      <c r="E6" s="8" t="s">
        <v>515</v>
      </c>
      <c r="F6" s="8" t="s">
        <v>412</v>
      </c>
      <c r="G6" s="8" t="s">
        <v>413</v>
      </c>
      <c r="H6" s="8" t="s">
        <v>415</v>
      </c>
      <c r="I6" s="8" t="s">
        <v>143</v>
      </c>
      <c r="J6" s="2" t="s">
        <v>516</v>
      </c>
    </row>
    <row r="7" spans="1:10" ht="15.4" customHeight="1">
      <c r="A7" s="10" t="str">
        <f t="shared" ref="A7:A21" si="0">IF(D7="","",ROW()-6)</f>
        <v/>
      </c>
      <c r="B7" s="11"/>
      <c r="C7" s="11"/>
      <c r="D7" s="315"/>
      <c r="E7" s="36"/>
      <c r="F7" s="220"/>
      <c r="G7" s="220"/>
      <c r="H7" s="13" t="str">
        <f t="shared" ref="H7:H22" si="1">IF(F7=0,"",(G7-F7)/F7*100)</f>
        <v/>
      </c>
      <c r="I7" s="11"/>
      <c r="J7" s="2" t="s">
        <v>517</v>
      </c>
    </row>
    <row r="8" spans="1:10" ht="12.75" customHeight="1">
      <c r="A8" s="10" t="str">
        <f t="shared" si="0"/>
        <v/>
      </c>
      <c r="B8" s="11"/>
      <c r="C8" s="11"/>
      <c r="D8" s="315"/>
      <c r="E8" s="36"/>
      <c r="F8" s="220"/>
      <c r="G8" s="220"/>
      <c r="H8" s="13" t="str">
        <f t="shared" si="1"/>
        <v/>
      </c>
      <c r="I8" s="11"/>
      <c r="J8" s="2" t="s">
        <v>518</v>
      </c>
    </row>
    <row r="9" spans="1:10" ht="12.75" customHeight="1">
      <c r="A9" s="10" t="str">
        <f t="shared" si="0"/>
        <v/>
      </c>
      <c r="B9" s="11"/>
      <c r="C9" s="11"/>
      <c r="D9" s="315"/>
      <c r="E9" s="36"/>
      <c r="F9" s="220"/>
      <c r="G9" s="220"/>
      <c r="H9" s="13" t="str">
        <f t="shared" si="1"/>
        <v/>
      </c>
      <c r="I9" s="11"/>
      <c r="J9" s="2" t="s">
        <v>519</v>
      </c>
    </row>
    <row r="10" spans="1:10" ht="12.75" customHeight="1">
      <c r="A10" s="10" t="str">
        <f t="shared" si="0"/>
        <v/>
      </c>
      <c r="B10" s="11"/>
      <c r="C10" s="11"/>
      <c r="D10" s="315"/>
      <c r="E10" s="36"/>
      <c r="F10" s="220"/>
      <c r="G10" s="220"/>
      <c r="H10" s="13" t="str">
        <f t="shared" si="1"/>
        <v/>
      </c>
      <c r="I10" s="11"/>
      <c r="J10" s="2" t="s">
        <v>520</v>
      </c>
    </row>
    <row r="11" spans="1:10" ht="12.75" customHeight="1">
      <c r="A11" s="10" t="str">
        <f t="shared" si="0"/>
        <v/>
      </c>
      <c r="B11" s="11"/>
      <c r="C11" s="11"/>
      <c r="D11" s="315"/>
      <c r="E11" s="36"/>
      <c r="F11" s="220"/>
      <c r="G11" s="220"/>
      <c r="H11" s="13" t="str">
        <f t="shared" si="1"/>
        <v/>
      </c>
      <c r="I11" s="11"/>
      <c r="J11" s="2" t="s">
        <v>521</v>
      </c>
    </row>
    <row r="12" spans="1:10" ht="12.75" customHeight="1">
      <c r="A12" s="10" t="str">
        <f t="shared" si="0"/>
        <v/>
      </c>
      <c r="B12" s="11"/>
      <c r="C12" s="11"/>
      <c r="D12" s="315"/>
      <c r="E12" s="36"/>
      <c r="F12" s="220"/>
      <c r="G12" s="220"/>
      <c r="H12" s="13" t="str">
        <f t="shared" si="1"/>
        <v/>
      </c>
      <c r="I12" s="11"/>
      <c r="J12" s="2" t="s">
        <v>522</v>
      </c>
    </row>
    <row r="13" spans="1:10" ht="12.75" customHeight="1">
      <c r="A13" s="10" t="str">
        <f t="shared" si="0"/>
        <v/>
      </c>
      <c r="B13" s="11"/>
      <c r="C13" s="11"/>
      <c r="D13" s="315"/>
      <c r="E13" s="36"/>
      <c r="F13" s="220"/>
      <c r="G13" s="220"/>
      <c r="H13" s="13" t="str">
        <f t="shared" si="1"/>
        <v/>
      </c>
      <c r="I13" s="11"/>
      <c r="J13" s="2" t="s">
        <v>523</v>
      </c>
    </row>
    <row r="14" spans="1:10" ht="12.75" customHeight="1">
      <c r="A14" s="10" t="str">
        <f t="shared" si="0"/>
        <v/>
      </c>
      <c r="B14" s="11"/>
      <c r="C14" s="11"/>
      <c r="D14" s="315"/>
      <c r="E14" s="36"/>
      <c r="F14" s="220"/>
      <c r="G14" s="220"/>
      <c r="H14" s="13" t="str">
        <f t="shared" si="1"/>
        <v/>
      </c>
      <c r="I14" s="11"/>
      <c r="J14" s="2" t="s">
        <v>524</v>
      </c>
    </row>
    <row r="15" spans="1:10" ht="12.75" customHeight="1">
      <c r="A15" s="10" t="str">
        <f t="shared" si="0"/>
        <v/>
      </c>
      <c r="B15" s="11"/>
      <c r="C15" s="11"/>
      <c r="D15" s="315"/>
      <c r="E15" s="36"/>
      <c r="F15" s="220"/>
      <c r="G15" s="220"/>
      <c r="H15" s="13" t="str">
        <f t="shared" si="1"/>
        <v/>
      </c>
      <c r="I15" s="11"/>
      <c r="J15" s="2" t="s">
        <v>525</v>
      </c>
    </row>
    <row r="16" spans="1:10" ht="12.75" customHeight="1">
      <c r="A16" s="10" t="str">
        <f t="shared" si="0"/>
        <v/>
      </c>
      <c r="B16" s="11"/>
      <c r="C16" s="11"/>
      <c r="D16" s="315"/>
      <c r="E16" s="36"/>
      <c r="F16" s="220"/>
      <c r="G16" s="220"/>
      <c r="H16" s="13" t="str">
        <f t="shared" si="1"/>
        <v/>
      </c>
      <c r="I16" s="11"/>
      <c r="J16" s="2" t="s">
        <v>526</v>
      </c>
    </row>
    <row r="17" spans="1:10" ht="12.75" customHeight="1">
      <c r="A17" s="10" t="str">
        <f t="shared" si="0"/>
        <v/>
      </c>
      <c r="B17" s="11"/>
      <c r="C17" s="11"/>
      <c r="D17" s="315"/>
      <c r="E17" s="36"/>
      <c r="F17" s="220"/>
      <c r="G17" s="220"/>
      <c r="H17" s="13" t="str">
        <f t="shared" si="1"/>
        <v/>
      </c>
      <c r="I17" s="11"/>
      <c r="J17" s="2" t="s">
        <v>527</v>
      </c>
    </row>
    <row r="18" spans="1:10" ht="12.75" customHeight="1">
      <c r="A18" s="10" t="str">
        <f t="shared" si="0"/>
        <v/>
      </c>
      <c r="B18" s="11"/>
      <c r="C18" s="11"/>
      <c r="D18" s="315"/>
      <c r="E18" s="36"/>
      <c r="F18" s="220"/>
      <c r="G18" s="220"/>
      <c r="H18" s="13" t="str">
        <f t="shared" si="1"/>
        <v/>
      </c>
      <c r="I18" s="11"/>
      <c r="J18" s="2" t="s">
        <v>528</v>
      </c>
    </row>
    <row r="19" spans="1:10" ht="12.75" customHeight="1">
      <c r="A19" s="10" t="str">
        <f t="shared" si="0"/>
        <v/>
      </c>
      <c r="B19" s="11"/>
      <c r="C19" s="11"/>
      <c r="D19" s="315"/>
      <c r="E19" s="36"/>
      <c r="F19" s="220"/>
      <c r="G19" s="220"/>
      <c r="H19" s="13" t="str">
        <f t="shared" si="1"/>
        <v/>
      </c>
      <c r="I19" s="11"/>
      <c r="J19" s="2" t="s">
        <v>529</v>
      </c>
    </row>
    <row r="20" spans="1:10" ht="12.75" customHeight="1">
      <c r="A20" s="10" t="str">
        <f t="shared" si="0"/>
        <v/>
      </c>
      <c r="B20" s="11"/>
      <c r="C20" s="11"/>
      <c r="D20" s="315"/>
      <c r="E20" s="36"/>
      <c r="F20" s="220"/>
      <c r="G20" s="220"/>
      <c r="H20" s="13" t="str">
        <f t="shared" si="1"/>
        <v/>
      </c>
      <c r="I20" s="11"/>
      <c r="J20" s="2" t="s">
        <v>530</v>
      </c>
    </row>
    <row r="21" spans="1:10" ht="12.75" customHeight="1">
      <c r="A21" s="10" t="str">
        <f t="shared" si="0"/>
        <v/>
      </c>
      <c r="B21" s="11"/>
      <c r="C21" s="11"/>
      <c r="D21" s="315"/>
      <c r="E21" s="36"/>
      <c r="F21" s="220"/>
      <c r="G21" s="220"/>
      <c r="H21" s="13" t="str">
        <f t="shared" si="1"/>
        <v/>
      </c>
      <c r="I21" s="11"/>
      <c r="J21" s="2" t="s">
        <v>531</v>
      </c>
    </row>
    <row r="22" spans="1:10" ht="15.75" customHeight="1">
      <c r="A22" s="659" t="s">
        <v>532</v>
      </c>
      <c r="B22" s="635"/>
      <c r="C22" s="16"/>
      <c r="D22" s="19"/>
      <c r="E22" s="14"/>
      <c r="F22" s="221">
        <f>SUM(F7:F21)</f>
        <v>0</v>
      </c>
      <c r="G22" s="221">
        <f>SUM(G7:G21)</f>
        <v>0</v>
      </c>
      <c r="H22" s="13" t="str">
        <f t="shared" si="1"/>
        <v/>
      </c>
      <c r="I22" s="16"/>
    </row>
    <row r="23" spans="1:10" ht="15.75" customHeight="1">
      <c r="A23" s="3" t="str">
        <f>基本信息输入表!$K$6&amp;"填表人："&amp;基本信息输入表!$M$14</f>
        <v>被评估单位填表人：</v>
      </c>
      <c r="G23" s="3" t="str">
        <f>"评估人员："&amp;基本信息输入表!$Q$14</f>
        <v>评估人员：</v>
      </c>
      <c r="J23" s="2" t="s">
        <v>533</v>
      </c>
    </row>
    <row r="24" spans="1:10" ht="15.75" customHeight="1">
      <c r="A24" s="3" t="str">
        <f>"填表日期："&amp;YEAR(基本信息输入表!$O$14)&amp;"年"&amp;MONTH(基本信息输入表!$O$14)&amp;"月"&amp;DAY(基本信息输入表!$O$14)&amp;"日"</f>
        <v>填表日期：1900年1月0日</v>
      </c>
    </row>
    <row r="28" spans="1:10" ht="15.75" customHeight="1">
      <c r="F28" s="108"/>
    </row>
  </sheetData>
  <mergeCells count="5">
    <mergeCell ref="A2:I2"/>
    <mergeCell ref="A3:I3"/>
    <mergeCell ref="H4:I4"/>
    <mergeCell ref="H5:I5"/>
    <mergeCell ref="A22:B22"/>
  </mergeCells>
  <phoneticPr fontId="33" type="noConversion"/>
  <hyperlinks>
    <hyperlink ref="A1" location="索引目录!A1" display="返回索引目录" xr:uid="{00000000-0004-0000-0E00-000000000000}"/>
  </hyperlinks>
  <printOptions horizontalCentered="1"/>
  <pageMargins left="0.98402777777777795" right="0.98402777777777795" top="0.98402777777777795" bottom="0.98402777777777795" header="0.47222222222222199" footer="0.35416666666666702"/>
  <pageSetup paperSize="9" fitToHeight="0" orientation="landscape" r:id="rId1"/>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K30"/>
  <sheetViews>
    <sheetView showGridLines="0" zoomScale="96" zoomScaleNormal="96" workbookViewId="0">
      <selection activeCell="M8" sqref="M8:R8"/>
    </sheetView>
  </sheetViews>
  <sheetFormatPr defaultColWidth="9" defaultRowHeight="15.75" customHeight="1"/>
  <cols>
    <col min="1" max="1" width="7.75" style="3" customWidth="1"/>
    <col min="2" max="2" width="8" style="3" customWidth="1"/>
    <col min="3" max="3" width="12.5" style="3" customWidth="1"/>
    <col min="4" max="4" width="9.75" style="3" customWidth="1"/>
    <col min="5" max="5" width="13.75" style="3" customWidth="1"/>
    <col min="6" max="6" width="16" style="3" customWidth="1"/>
    <col min="7" max="7" width="11.25" style="3" customWidth="1"/>
    <col min="8" max="8" width="12" style="3" hidden="1" customWidth="1"/>
    <col min="9" max="9" width="10.75" style="3" hidden="1" customWidth="1"/>
    <col min="10" max="10" width="13" style="3" customWidth="1"/>
    <col min="11" max="11" width="8.75" style="2" customWidth="1"/>
    <col min="12" max="13" width="9" style="3" customWidth="1"/>
    <col min="14" max="16384" width="9" style="3"/>
  </cols>
  <sheetData>
    <row r="1" spans="1:11" ht="15.75" customHeight="1">
      <c r="A1" s="4" t="s">
        <v>125</v>
      </c>
    </row>
    <row r="2" spans="1:11" s="1" customFormat="1" ht="30" customHeight="1">
      <c r="A2" s="651" t="s">
        <v>534</v>
      </c>
      <c r="B2" s="652"/>
      <c r="C2" s="652"/>
      <c r="D2" s="652"/>
      <c r="E2" s="652"/>
      <c r="F2" s="652"/>
      <c r="G2" s="652"/>
      <c r="H2" s="652"/>
      <c r="I2" s="652"/>
      <c r="J2" s="652"/>
      <c r="K2" s="5"/>
    </row>
    <row r="3" spans="1:11" ht="15.75" customHeight="1">
      <c r="A3" s="653" t="str">
        <f>"评估基准日："&amp;TEXT(基本信息输入表!M7,"yyyy年mm月dd日")</f>
        <v>评估基准日：2025年07月31日</v>
      </c>
      <c r="B3" s="654"/>
      <c r="C3" s="654"/>
      <c r="D3" s="654"/>
      <c r="E3" s="654"/>
      <c r="F3" s="654"/>
      <c r="G3" s="654"/>
      <c r="H3" s="654"/>
      <c r="I3" s="654"/>
    </row>
    <row r="4" spans="1:11" ht="14.25" customHeight="1">
      <c r="A4" s="2"/>
      <c r="B4" s="2"/>
      <c r="C4" s="2"/>
      <c r="D4" s="2"/>
      <c r="E4" s="2"/>
      <c r="F4" s="2"/>
      <c r="G4" s="2"/>
      <c r="H4" s="2"/>
      <c r="I4" s="656" t="s">
        <v>535</v>
      </c>
      <c r="J4" s="654"/>
    </row>
    <row r="5" spans="1:11" ht="15.75" customHeight="1">
      <c r="A5" s="3" t="str">
        <f>基本信息输入表!K6&amp;"："&amp;基本信息输入表!M6</f>
        <v>被评估单位：西安曲江影视投资（集团）有限公司</v>
      </c>
      <c r="I5" s="656" t="s">
        <v>511</v>
      </c>
      <c r="J5" s="654"/>
    </row>
    <row r="6" spans="1:11" s="2" customFormat="1" ht="15.75" customHeight="1">
      <c r="A6" s="8" t="s">
        <v>127</v>
      </c>
      <c r="B6" s="8" t="s">
        <v>536</v>
      </c>
      <c r="C6" s="8" t="s">
        <v>537</v>
      </c>
      <c r="D6" s="8" t="s">
        <v>513</v>
      </c>
      <c r="E6" s="8" t="s">
        <v>514</v>
      </c>
      <c r="F6" s="8" t="s">
        <v>515</v>
      </c>
      <c r="G6" s="8" t="s">
        <v>412</v>
      </c>
      <c r="H6" s="8" t="s">
        <v>413</v>
      </c>
      <c r="I6" s="8" t="s">
        <v>415</v>
      </c>
      <c r="J6" s="8" t="s">
        <v>143</v>
      </c>
      <c r="K6" s="2" t="s">
        <v>516</v>
      </c>
    </row>
    <row r="7" spans="1:11" ht="12.75" customHeight="1">
      <c r="A7" s="36" t="str">
        <f t="shared" ref="A7:A26" si="0">IF(B7="","",ROW()-6)</f>
        <v/>
      </c>
      <c r="B7" s="314"/>
      <c r="C7" s="36"/>
      <c r="D7" s="314"/>
      <c r="E7" s="13"/>
      <c r="F7" s="36"/>
      <c r="G7" s="220"/>
      <c r="H7" s="220"/>
      <c r="I7" s="13" t="str">
        <f t="shared" ref="I7:I27" si="1">IF(G7=0,"",(H7-G7)/G7*100)</f>
        <v/>
      </c>
      <c r="J7" s="314"/>
      <c r="K7" s="2" t="s">
        <v>538</v>
      </c>
    </row>
    <row r="8" spans="1:11" ht="12.75" customHeight="1">
      <c r="A8" s="36" t="str">
        <f t="shared" si="0"/>
        <v/>
      </c>
      <c r="B8" s="314"/>
      <c r="C8" s="36"/>
      <c r="D8" s="314"/>
      <c r="E8" s="13"/>
      <c r="F8" s="36"/>
      <c r="G8" s="220"/>
      <c r="H8" s="220"/>
      <c r="I8" s="13" t="str">
        <f t="shared" si="1"/>
        <v/>
      </c>
      <c r="J8" s="314"/>
      <c r="K8" s="2" t="s">
        <v>539</v>
      </c>
    </row>
    <row r="9" spans="1:11" ht="12.75" customHeight="1">
      <c r="A9" s="36" t="str">
        <f t="shared" si="0"/>
        <v/>
      </c>
      <c r="B9" s="314"/>
      <c r="C9" s="36"/>
      <c r="D9" s="314"/>
      <c r="E9" s="13"/>
      <c r="F9" s="36"/>
      <c r="G9" s="220"/>
      <c r="H9" s="220"/>
      <c r="I9" s="13" t="str">
        <f t="shared" si="1"/>
        <v/>
      </c>
      <c r="J9" s="314"/>
      <c r="K9" s="2" t="s">
        <v>540</v>
      </c>
    </row>
    <row r="10" spans="1:11" ht="12.75" customHeight="1">
      <c r="A10" s="36" t="str">
        <f t="shared" si="0"/>
        <v/>
      </c>
      <c r="B10" s="314"/>
      <c r="C10" s="36"/>
      <c r="D10" s="314"/>
      <c r="E10" s="13"/>
      <c r="F10" s="36"/>
      <c r="G10" s="220"/>
      <c r="H10" s="220"/>
      <c r="I10" s="13" t="str">
        <f t="shared" si="1"/>
        <v/>
      </c>
      <c r="J10" s="314"/>
      <c r="K10" s="2" t="s">
        <v>541</v>
      </c>
    </row>
    <row r="11" spans="1:11" ht="12.75" customHeight="1">
      <c r="A11" s="36" t="str">
        <f t="shared" si="0"/>
        <v/>
      </c>
      <c r="B11" s="314"/>
      <c r="C11" s="36"/>
      <c r="D11" s="314"/>
      <c r="E11" s="13"/>
      <c r="F11" s="36"/>
      <c r="G11" s="220"/>
      <c r="H11" s="220"/>
      <c r="I11" s="13" t="str">
        <f t="shared" si="1"/>
        <v/>
      </c>
      <c r="J11" s="314"/>
      <c r="K11" s="2" t="s">
        <v>542</v>
      </c>
    </row>
    <row r="12" spans="1:11" ht="12.75" customHeight="1">
      <c r="A12" s="36" t="str">
        <f t="shared" si="0"/>
        <v/>
      </c>
      <c r="B12" s="314"/>
      <c r="C12" s="36"/>
      <c r="D12" s="314"/>
      <c r="E12" s="13"/>
      <c r="F12" s="36"/>
      <c r="G12" s="220"/>
      <c r="H12" s="220"/>
      <c r="I12" s="13" t="str">
        <f t="shared" si="1"/>
        <v/>
      </c>
      <c r="J12" s="314"/>
      <c r="K12" s="2" t="s">
        <v>543</v>
      </c>
    </row>
    <row r="13" spans="1:11" ht="12.75" customHeight="1">
      <c r="A13" s="36" t="str">
        <f t="shared" si="0"/>
        <v/>
      </c>
      <c r="B13" s="314"/>
      <c r="C13" s="36"/>
      <c r="D13" s="314"/>
      <c r="E13" s="13"/>
      <c r="F13" s="36"/>
      <c r="G13" s="220"/>
      <c r="H13" s="220"/>
      <c r="I13" s="13" t="str">
        <f t="shared" si="1"/>
        <v/>
      </c>
      <c r="J13" s="314"/>
      <c r="K13" s="2" t="s">
        <v>544</v>
      </c>
    </row>
    <row r="14" spans="1:11" ht="12.75" customHeight="1">
      <c r="A14" s="36" t="str">
        <f t="shared" si="0"/>
        <v/>
      </c>
      <c r="B14" s="314"/>
      <c r="C14" s="36"/>
      <c r="D14" s="314"/>
      <c r="E14" s="13"/>
      <c r="F14" s="36"/>
      <c r="G14" s="220"/>
      <c r="H14" s="220"/>
      <c r="I14" s="13" t="str">
        <f t="shared" si="1"/>
        <v/>
      </c>
      <c r="J14" s="314"/>
      <c r="K14" s="2" t="s">
        <v>545</v>
      </c>
    </row>
    <row r="15" spans="1:11" ht="12.75" customHeight="1">
      <c r="A15" s="36" t="str">
        <f t="shared" si="0"/>
        <v/>
      </c>
      <c r="B15" s="314"/>
      <c r="C15" s="36"/>
      <c r="D15" s="314"/>
      <c r="E15" s="13"/>
      <c r="F15" s="36"/>
      <c r="G15" s="220"/>
      <c r="H15" s="220"/>
      <c r="I15" s="13" t="str">
        <f t="shared" si="1"/>
        <v/>
      </c>
      <c r="J15" s="314"/>
      <c r="K15" s="2" t="s">
        <v>546</v>
      </c>
    </row>
    <row r="16" spans="1:11" ht="12.75" customHeight="1">
      <c r="A16" s="36" t="str">
        <f t="shared" si="0"/>
        <v/>
      </c>
      <c r="B16" s="314"/>
      <c r="C16" s="36"/>
      <c r="D16" s="314"/>
      <c r="E16" s="13"/>
      <c r="F16" s="36"/>
      <c r="G16" s="220"/>
      <c r="H16" s="220"/>
      <c r="I16" s="13" t="str">
        <f t="shared" si="1"/>
        <v/>
      </c>
      <c r="J16" s="314"/>
      <c r="K16" s="2" t="s">
        <v>547</v>
      </c>
    </row>
    <row r="17" spans="1:11" ht="12.75" customHeight="1">
      <c r="A17" s="36" t="str">
        <f t="shared" si="0"/>
        <v/>
      </c>
      <c r="B17" s="314"/>
      <c r="C17" s="36"/>
      <c r="D17" s="314"/>
      <c r="E17" s="13"/>
      <c r="F17" s="36"/>
      <c r="G17" s="220"/>
      <c r="H17" s="220"/>
      <c r="I17" s="13" t="str">
        <f t="shared" si="1"/>
        <v/>
      </c>
      <c r="J17" s="314"/>
      <c r="K17" s="2" t="s">
        <v>548</v>
      </c>
    </row>
    <row r="18" spans="1:11" ht="12.75" customHeight="1">
      <c r="A18" s="36" t="str">
        <f t="shared" si="0"/>
        <v/>
      </c>
      <c r="B18" s="314"/>
      <c r="C18" s="36"/>
      <c r="D18" s="314"/>
      <c r="E18" s="13"/>
      <c r="F18" s="36"/>
      <c r="G18" s="220"/>
      <c r="H18" s="220"/>
      <c r="I18" s="13" t="str">
        <f t="shared" si="1"/>
        <v/>
      </c>
      <c r="J18" s="314"/>
      <c r="K18" s="2" t="s">
        <v>549</v>
      </c>
    </row>
    <row r="19" spans="1:11" ht="12.75" customHeight="1">
      <c r="A19" s="36" t="str">
        <f t="shared" si="0"/>
        <v/>
      </c>
      <c r="B19" s="314"/>
      <c r="C19" s="36"/>
      <c r="D19" s="314"/>
      <c r="E19" s="13"/>
      <c r="F19" s="36"/>
      <c r="G19" s="220"/>
      <c r="H19" s="220"/>
      <c r="I19" s="13" t="str">
        <f t="shared" si="1"/>
        <v/>
      </c>
      <c r="J19" s="314"/>
      <c r="K19" s="2" t="s">
        <v>550</v>
      </c>
    </row>
    <row r="20" spans="1:11" ht="12.75" customHeight="1">
      <c r="A20" s="36" t="str">
        <f t="shared" si="0"/>
        <v/>
      </c>
      <c r="B20" s="314"/>
      <c r="C20" s="36"/>
      <c r="D20" s="314"/>
      <c r="E20" s="13"/>
      <c r="F20" s="36"/>
      <c r="G20" s="220"/>
      <c r="H20" s="220"/>
      <c r="I20" s="13" t="str">
        <f t="shared" si="1"/>
        <v/>
      </c>
      <c r="J20" s="314"/>
      <c r="K20" s="2" t="s">
        <v>551</v>
      </c>
    </row>
    <row r="21" spans="1:11" ht="12.75" customHeight="1">
      <c r="A21" s="36" t="str">
        <f t="shared" si="0"/>
        <v/>
      </c>
      <c r="B21" s="314"/>
      <c r="C21" s="36"/>
      <c r="D21" s="314"/>
      <c r="E21" s="13"/>
      <c r="F21" s="36"/>
      <c r="G21" s="220"/>
      <c r="H21" s="220"/>
      <c r="I21" s="13" t="str">
        <f t="shared" si="1"/>
        <v/>
      </c>
      <c r="J21" s="314"/>
      <c r="K21" s="2" t="s">
        <v>552</v>
      </c>
    </row>
    <row r="22" spans="1:11" ht="12.75" customHeight="1">
      <c r="A22" s="36" t="str">
        <f t="shared" si="0"/>
        <v/>
      </c>
      <c r="B22" s="314"/>
      <c r="C22" s="36"/>
      <c r="D22" s="314"/>
      <c r="E22" s="13"/>
      <c r="F22" s="36"/>
      <c r="G22" s="220"/>
      <c r="H22" s="220"/>
      <c r="I22" s="13" t="str">
        <f t="shared" si="1"/>
        <v/>
      </c>
      <c r="J22" s="314"/>
      <c r="K22" s="2" t="s">
        <v>553</v>
      </c>
    </row>
    <row r="23" spans="1:11" ht="12.75" customHeight="1">
      <c r="A23" s="36" t="str">
        <f t="shared" si="0"/>
        <v/>
      </c>
      <c r="B23" s="314"/>
      <c r="C23" s="36"/>
      <c r="D23" s="314"/>
      <c r="E23" s="13"/>
      <c r="F23" s="36"/>
      <c r="G23" s="220"/>
      <c r="H23" s="220"/>
      <c r="I23" s="13" t="str">
        <f t="shared" si="1"/>
        <v/>
      </c>
      <c r="J23" s="314"/>
      <c r="K23" s="2" t="s">
        <v>554</v>
      </c>
    </row>
    <row r="24" spans="1:11" ht="12.75" customHeight="1">
      <c r="A24" s="36" t="str">
        <f t="shared" si="0"/>
        <v/>
      </c>
      <c r="B24" s="314"/>
      <c r="C24" s="36"/>
      <c r="D24" s="314"/>
      <c r="E24" s="13"/>
      <c r="F24" s="36"/>
      <c r="G24" s="220"/>
      <c r="H24" s="220"/>
      <c r="I24" s="13" t="str">
        <f t="shared" si="1"/>
        <v/>
      </c>
      <c r="J24" s="314"/>
      <c r="K24" s="2" t="s">
        <v>555</v>
      </c>
    </row>
    <row r="25" spans="1:11" ht="12.75" customHeight="1">
      <c r="A25" s="36" t="str">
        <f t="shared" si="0"/>
        <v/>
      </c>
      <c r="B25" s="314"/>
      <c r="C25" s="36"/>
      <c r="D25" s="314"/>
      <c r="E25" s="13"/>
      <c r="F25" s="36"/>
      <c r="G25" s="220"/>
      <c r="H25" s="220"/>
      <c r="I25" s="13" t="str">
        <f t="shared" si="1"/>
        <v/>
      </c>
      <c r="J25" s="314"/>
      <c r="K25" s="2" t="s">
        <v>556</v>
      </c>
    </row>
    <row r="26" spans="1:11" ht="12.75" customHeight="1">
      <c r="A26" s="36" t="str">
        <f t="shared" si="0"/>
        <v/>
      </c>
      <c r="B26" s="314"/>
      <c r="C26" s="36"/>
      <c r="D26" s="314"/>
      <c r="E26" s="13"/>
      <c r="F26" s="36"/>
      <c r="G26" s="220"/>
      <c r="H26" s="220"/>
      <c r="I26" s="13" t="str">
        <f t="shared" si="1"/>
        <v/>
      </c>
      <c r="J26" s="314"/>
      <c r="K26" s="2" t="s">
        <v>557</v>
      </c>
    </row>
    <row r="27" spans="1:11" ht="15.75" customHeight="1">
      <c r="A27" s="659" t="s">
        <v>558</v>
      </c>
      <c r="B27" s="660"/>
      <c r="C27" s="16"/>
      <c r="D27" s="16"/>
      <c r="E27" s="19"/>
      <c r="F27" s="14"/>
      <c r="G27" s="19">
        <f>SUM(G7:G26)</f>
        <v>0</v>
      </c>
      <c r="H27" s="19">
        <f>SUM(H7:H26)</f>
        <v>0</v>
      </c>
      <c r="I27" s="13" t="str">
        <f t="shared" si="1"/>
        <v/>
      </c>
      <c r="J27" s="16"/>
    </row>
    <row r="28" spans="1:11" ht="15.75" customHeight="1">
      <c r="A28" s="3" t="str">
        <f>基本信息输入表!$K$6&amp;"填表人："&amp;基本信息输入表!$M$15</f>
        <v>被评估单位填表人：</v>
      </c>
      <c r="H28" s="3" t="str">
        <f>"评估人员："&amp;基本信息输入表!$Q$15</f>
        <v>评估人员：</v>
      </c>
      <c r="K28" s="2" t="s">
        <v>533</v>
      </c>
    </row>
    <row r="29" spans="1:11" ht="15.75" customHeight="1">
      <c r="A29" s="3" t="str">
        <f>"填表日期："&amp;YEAR(基本信息输入表!$O$15)&amp;"年"&amp;MONTH(基本信息输入表!$O$15)&amp;"月"&amp;DAY(基本信息输入表!$O$15)&amp;"日"</f>
        <v>填表日期：1900年1月0日</v>
      </c>
    </row>
    <row r="30" spans="1:11" ht="15.75" customHeight="1">
      <c r="K30" s="199"/>
    </row>
  </sheetData>
  <mergeCells count="5">
    <mergeCell ref="A2:J2"/>
    <mergeCell ref="A3:I3"/>
    <mergeCell ref="I4:J4"/>
    <mergeCell ref="I5:J5"/>
    <mergeCell ref="A27:B27"/>
  </mergeCells>
  <phoneticPr fontId="33" type="noConversion"/>
  <hyperlinks>
    <hyperlink ref="A1" location="索引目录!A1" display="返回索引目录" xr:uid="{00000000-0004-0000-0F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29"/>
  <sheetViews>
    <sheetView showGridLines="0" zoomScale="96" zoomScaleNormal="96" workbookViewId="0">
      <selection activeCell="M8" sqref="M8:R8"/>
    </sheetView>
  </sheetViews>
  <sheetFormatPr defaultColWidth="9" defaultRowHeight="15.75" customHeight="1"/>
  <cols>
    <col min="1" max="1" width="5.25" style="3" customWidth="1"/>
    <col min="2" max="2" width="16.5" style="3" customWidth="1"/>
    <col min="3" max="3" width="12.75" style="3" customWidth="1"/>
    <col min="4" max="4" width="6.5" style="3" customWidth="1"/>
    <col min="5" max="5" width="11.25" style="3" customWidth="1"/>
    <col min="6" max="6" width="13.25" style="3" customWidth="1"/>
    <col min="7" max="8" width="15.75" style="3" customWidth="1"/>
    <col min="9" max="9" width="7.75" style="312" customWidth="1"/>
    <col min="10" max="10" width="9" style="3" customWidth="1"/>
    <col min="11" max="11" width="9" style="2" customWidth="1"/>
    <col min="12" max="13" width="9" style="3" customWidth="1"/>
    <col min="14" max="16384" width="9" style="3"/>
  </cols>
  <sheetData>
    <row r="1" spans="1:11" ht="15.75" customHeight="1">
      <c r="A1" s="4" t="s">
        <v>125</v>
      </c>
    </row>
    <row r="2" spans="1:11" s="1" customFormat="1" ht="30" customHeight="1">
      <c r="A2" s="651" t="s">
        <v>559</v>
      </c>
      <c r="B2" s="652"/>
      <c r="C2" s="652"/>
      <c r="D2" s="652"/>
      <c r="E2" s="652"/>
      <c r="F2" s="652"/>
      <c r="G2" s="652"/>
      <c r="H2" s="652"/>
      <c r="I2" s="652"/>
      <c r="J2" s="652"/>
      <c r="K2" s="5"/>
    </row>
    <row r="3" spans="1:11" ht="15.75" customHeight="1">
      <c r="A3" s="653" t="str">
        <f>"评估基准日："&amp;TEXT(基本信息输入表!M7,"yyyy年mm月dd日")</f>
        <v>评估基准日：2025年07月31日</v>
      </c>
      <c r="B3" s="654"/>
      <c r="C3" s="654"/>
      <c r="D3" s="654"/>
      <c r="E3" s="654"/>
      <c r="F3" s="654"/>
      <c r="G3" s="654"/>
      <c r="H3" s="654"/>
      <c r="I3" s="661"/>
      <c r="J3" s="654"/>
    </row>
    <row r="4" spans="1:11" ht="14.25" customHeight="1">
      <c r="A4" s="2"/>
      <c r="B4" s="2"/>
      <c r="C4" s="2"/>
      <c r="D4" s="2"/>
      <c r="E4" s="2"/>
      <c r="F4" s="2"/>
      <c r="G4" s="2"/>
      <c r="H4" s="2"/>
      <c r="I4" s="313"/>
      <c r="J4" s="17" t="s">
        <v>560</v>
      </c>
    </row>
    <row r="5" spans="1:11" ht="15.75" customHeight="1">
      <c r="A5" s="3" t="str">
        <f>基本信息输入表!K6&amp;"："&amp;基本信息输入表!M6</f>
        <v>被评估单位：西安曲江影视投资（集团）有限公司</v>
      </c>
      <c r="J5" s="17" t="s">
        <v>561</v>
      </c>
    </row>
    <row r="6" spans="1:11" s="2" customFormat="1" ht="15.75" customHeight="1">
      <c r="A6" s="8" t="s">
        <v>127</v>
      </c>
      <c r="B6" s="8" t="s">
        <v>562</v>
      </c>
      <c r="C6" s="8" t="s">
        <v>563</v>
      </c>
      <c r="D6" s="8" t="s">
        <v>513</v>
      </c>
      <c r="E6" s="8" t="s">
        <v>514</v>
      </c>
      <c r="F6" s="8" t="s">
        <v>515</v>
      </c>
      <c r="G6" s="8" t="s">
        <v>412</v>
      </c>
      <c r="H6" s="8" t="s">
        <v>413</v>
      </c>
      <c r="I6" s="310" t="s">
        <v>415</v>
      </c>
      <c r="J6" s="8" t="s">
        <v>143</v>
      </c>
      <c r="K6" s="2" t="s">
        <v>516</v>
      </c>
    </row>
    <row r="7" spans="1:11" ht="12.75" customHeight="1">
      <c r="A7" s="10" t="str">
        <f t="shared" ref="A7:A26" si="0">IF(B7="","",ROW()-6)</f>
        <v/>
      </c>
      <c r="B7" s="11"/>
      <c r="C7" s="11"/>
      <c r="D7" s="11"/>
      <c r="E7" s="13"/>
      <c r="F7" s="36"/>
      <c r="G7" s="220"/>
      <c r="H7" s="13"/>
      <c r="I7" s="13" t="str">
        <f t="shared" ref="I7:I27" si="1">IF(G7=0,"",(H7-G7)/G7*100)</f>
        <v/>
      </c>
      <c r="J7" s="11"/>
      <c r="K7" s="2" t="s">
        <v>564</v>
      </c>
    </row>
    <row r="8" spans="1:11" ht="12.75" customHeight="1">
      <c r="A8" s="10" t="str">
        <f t="shared" si="0"/>
        <v/>
      </c>
      <c r="B8" s="11"/>
      <c r="C8" s="11"/>
      <c r="D8" s="11"/>
      <c r="E8" s="13"/>
      <c r="F8" s="36"/>
      <c r="G8" s="220"/>
      <c r="H8" s="13"/>
      <c r="I8" s="13" t="str">
        <f t="shared" si="1"/>
        <v/>
      </c>
      <c r="J8" s="11"/>
      <c r="K8" s="2" t="s">
        <v>565</v>
      </c>
    </row>
    <row r="9" spans="1:11" ht="12.75" customHeight="1">
      <c r="A9" s="10" t="str">
        <f t="shared" si="0"/>
        <v/>
      </c>
      <c r="B9" s="11"/>
      <c r="C9" s="11"/>
      <c r="D9" s="11"/>
      <c r="E9" s="13"/>
      <c r="F9" s="36"/>
      <c r="G9" s="220"/>
      <c r="H9" s="13"/>
      <c r="I9" s="13" t="str">
        <f t="shared" si="1"/>
        <v/>
      </c>
      <c r="J9" s="11"/>
      <c r="K9" s="2" t="s">
        <v>566</v>
      </c>
    </row>
    <row r="10" spans="1:11" ht="12.75" customHeight="1">
      <c r="A10" s="10" t="str">
        <f t="shared" si="0"/>
        <v/>
      </c>
      <c r="B10" s="11"/>
      <c r="C10" s="11"/>
      <c r="D10" s="11"/>
      <c r="E10" s="13"/>
      <c r="F10" s="36"/>
      <c r="G10" s="220"/>
      <c r="H10" s="13"/>
      <c r="I10" s="13" t="str">
        <f t="shared" si="1"/>
        <v/>
      </c>
      <c r="J10" s="11"/>
      <c r="K10" s="2" t="s">
        <v>567</v>
      </c>
    </row>
    <row r="11" spans="1:11" ht="12.75" customHeight="1">
      <c r="A11" s="10" t="str">
        <f t="shared" si="0"/>
        <v/>
      </c>
      <c r="B11" s="11"/>
      <c r="C11" s="11"/>
      <c r="D11" s="11"/>
      <c r="E11" s="13"/>
      <c r="F11" s="36"/>
      <c r="G11" s="220"/>
      <c r="H11" s="13"/>
      <c r="I11" s="13" t="str">
        <f t="shared" si="1"/>
        <v/>
      </c>
      <c r="J11" s="11"/>
      <c r="K11" s="2" t="s">
        <v>568</v>
      </c>
    </row>
    <row r="12" spans="1:11" ht="12.75" customHeight="1">
      <c r="A12" s="10" t="str">
        <f t="shared" si="0"/>
        <v/>
      </c>
      <c r="B12" s="11"/>
      <c r="C12" s="11"/>
      <c r="D12" s="11"/>
      <c r="E12" s="13"/>
      <c r="F12" s="36"/>
      <c r="G12" s="220"/>
      <c r="H12" s="13"/>
      <c r="I12" s="13" t="str">
        <f t="shared" si="1"/>
        <v/>
      </c>
      <c r="J12" s="11"/>
      <c r="K12" s="2" t="s">
        <v>569</v>
      </c>
    </row>
    <row r="13" spans="1:11" ht="12.75" customHeight="1">
      <c r="A13" s="10" t="str">
        <f t="shared" si="0"/>
        <v/>
      </c>
      <c r="B13" s="11"/>
      <c r="C13" s="11"/>
      <c r="D13" s="11"/>
      <c r="E13" s="13"/>
      <c r="F13" s="36"/>
      <c r="G13" s="220"/>
      <c r="H13" s="13"/>
      <c r="I13" s="13" t="str">
        <f t="shared" si="1"/>
        <v/>
      </c>
      <c r="J13" s="11"/>
      <c r="K13" s="2" t="s">
        <v>570</v>
      </c>
    </row>
    <row r="14" spans="1:11" ht="12.75" customHeight="1">
      <c r="A14" s="10" t="str">
        <f t="shared" si="0"/>
        <v/>
      </c>
      <c r="B14" s="11"/>
      <c r="C14" s="11"/>
      <c r="D14" s="11"/>
      <c r="E14" s="13"/>
      <c r="F14" s="36"/>
      <c r="G14" s="220"/>
      <c r="H14" s="13"/>
      <c r="I14" s="13" t="str">
        <f t="shared" si="1"/>
        <v/>
      </c>
      <c r="J14" s="11"/>
      <c r="K14" s="2" t="s">
        <v>571</v>
      </c>
    </row>
    <row r="15" spans="1:11" ht="12.75" customHeight="1">
      <c r="A15" s="10" t="str">
        <f t="shared" si="0"/>
        <v/>
      </c>
      <c r="B15" s="11"/>
      <c r="C15" s="11"/>
      <c r="D15" s="11"/>
      <c r="E15" s="13"/>
      <c r="F15" s="36"/>
      <c r="G15" s="220"/>
      <c r="H15" s="13"/>
      <c r="I15" s="13" t="str">
        <f t="shared" si="1"/>
        <v/>
      </c>
      <c r="J15" s="11"/>
      <c r="K15" s="2" t="s">
        <v>572</v>
      </c>
    </row>
    <row r="16" spans="1:11" ht="12.75" customHeight="1">
      <c r="A16" s="10" t="str">
        <f t="shared" si="0"/>
        <v/>
      </c>
      <c r="B16" s="11"/>
      <c r="C16" s="11"/>
      <c r="D16" s="11"/>
      <c r="E16" s="13"/>
      <c r="F16" s="36"/>
      <c r="G16" s="220"/>
      <c r="H16" s="13"/>
      <c r="I16" s="13" t="str">
        <f t="shared" si="1"/>
        <v/>
      </c>
      <c r="J16" s="11"/>
      <c r="K16" s="2" t="s">
        <v>573</v>
      </c>
    </row>
    <row r="17" spans="1:11" ht="12.75" customHeight="1">
      <c r="A17" s="10" t="str">
        <f t="shared" si="0"/>
        <v/>
      </c>
      <c r="B17" s="11"/>
      <c r="C17" s="11"/>
      <c r="D17" s="11"/>
      <c r="E17" s="13"/>
      <c r="F17" s="36"/>
      <c r="G17" s="220"/>
      <c r="H17" s="13"/>
      <c r="I17" s="13" t="str">
        <f t="shared" si="1"/>
        <v/>
      </c>
      <c r="J17" s="11"/>
      <c r="K17" s="2" t="s">
        <v>574</v>
      </c>
    </row>
    <row r="18" spans="1:11" ht="12.75" customHeight="1">
      <c r="A18" s="10" t="str">
        <f t="shared" si="0"/>
        <v/>
      </c>
      <c r="B18" s="11"/>
      <c r="C18" s="11"/>
      <c r="D18" s="11"/>
      <c r="E18" s="13"/>
      <c r="F18" s="36"/>
      <c r="G18" s="220"/>
      <c r="H18" s="13"/>
      <c r="I18" s="13" t="str">
        <f t="shared" si="1"/>
        <v/>
      </c>
      <c r="J18" s="11"/>
      <c r="K18" s="2" t="s">
        <v>575</v>
      </c>
    </row>
    <row r="19" spans="1:11" ht="12.75" customHeight="1">
      <c r="A19" s="10" t="str">
        <f t="shared" si="0"/>
        <v/>
      </c>
      <c r="B19" s="11"/>
      <c r="C19" s="11"/>
      <c r="D19" s="11"/>
      <c r="E19" s="13"/>
      <c r="F19" s="36"/>
      <c r="G19" s="220"/>
      <c r="H19" s="13"/>
      <c r="I19" s="13" t="str">
        <f t="shared" si="1"/>
        <v/>
      </c>
      <c r="J19" s="11"/>
      <c r="K19" s="2" t="s">
        <v>576</v>
      </c>
    </row>
    <row r="20" spans="1:11" ht="12.75" customHeight="1">
      <c r="A20" s="10" t="str">
        <f t="shared" si="0"/>
        <v/>
      </c>
      <c r="B20" s="11"/>
      <c r="C20" s="11"/>
      <c r="D20" s="11"/>
      <c r="E20" s="13"/>
      <c r="F20" s="36"/>
      <c r="G20" s="220"/>
      <c r="H20" s="13"/>
      <c r="I20" s="13" t="str">
        <f t="shared" si="1"/>
        <v/>
      </c>
      <c r="J20" s="11"/>
      <c r="K20" s="2" t="s">
        <v>577</v>
      </c>
    </row>
    <row r="21" spans="1:11" ht="12.75" customHeight="1">
      <c r="A21" s="10" t="str">
        <f t="shared" si="0"/>
        <v/>
      </c>
      <c r="B21" s="11"/>
      <c r="C21" s="11"/>
      <c r="D21" s="11"/>
      <c r="E21" s="13"/>
      <c r="F21" s="36"/>
      <c r="G21" s="220"/>
      <c r="H21" s="13"/>
      <c r="I21" s="13" t="str">
        <f t="shared" si="1"/>
        <v/>
      </c>
      <c r="J21" s="11"/>
      <c r="K21" s="2" t="s">
        <v>578</v>
      </c>
    </row>
    <row r="22" spans="1:11" ht="12.75" customHeight="1">
      <c r="A22" s="10" t="str">
        <f t="shared" si="0"/>
        <v/>
      </c>
      <c r="B22" s="11"/>
      <c r="C22" s="11"/>
      <c r="D22" s="11"/>
      <c r="E22" s="13"/>
      <c r="F22" s="36"/>
      <c r="G22" s="220"/>
      <c r="H22" s="13"/>
      <c r="I22" s="13" t="str">
        <f t="shared" si="1"/>
        <v/>
      </c>
      <c r="J22" s="11"/>
      <c r="K22" s="2" t="s">
        <v>579</v>
      </c>
    </row>
    <row r="23" spans="1:11" ht="12.75" customHeight="1">
      <c r="A23" s="10" t="str">
        <f t="shared" si="0"/>
        <v/>
      </c>
      <c r="B23" s="11"/>
      <c r="C23" s="11"/>
      <c r="D23" s="11"/>
      <c r="E23" s="13"/>
      <c r="F23" s="36"/>
      <c r="G23" s="220"/>
      <c r="H23" s="13"/>
      <c r="I23" s="13" t="str">
        <f t="shared" si="1"/>
        <v/>
      </c>
      <c r="J23" s="11"/>
      <c r="K23" s="2" t="s">
        <v>580</v>
      </c>
    </row>
    <row r="24" spans="1:11" ht="12.75" customHeight="1">
      <c r="A24" s="10" t="str">
        <f t="shared" si="0"/>
        <v/>
      </c>
      <c r="B24" s="11"/>
      <c r="C24" s="11"/>
      <c r="D24" s="11"/>
      <c r="E24" s="13"/>
      <c r="F24" s="36"/>
      <c r="G24" s="220"/>
      <c r="H24" s="13"/>
      <c r="I24" s="13" t="str">
        <f t="shared" si="1"/>
        <v/>
      </c>
      <c r="J24" s="11"/>
      <c r="K24" s="2" t="s">
        <v>581</v>
      </c>
    </row>
    <row r="25" spans="1:11" ht="12.75" customHeight="1">
      <c r="A25" s="10" t="str">
        <f t="shared" si="0"/>
        <v/>
      </c>
      <c r="B25" s="11"/>
      <c r="C25" s="11"/>
      <c r="D25" s="11"/>
      <c r="E25" s="13"/>
      <c r="F25" s="36"/>
      <c r="G25" s="220"/>
      <c r="H25" s="13"/>
      <c r="I25" s="13" t="str">
        <f t="shared" si="1"/>
        <v/>
      </c>
      <c r="J25" s="11"/>
      <c r="K25" s="2" t="s">
        <v>582</v>
      </c>
    </row>
    <row r="26" spans="1:11" ht="12.75" customHeight="1">
      <c r="A26" s="10" t="str">
        <f t="shared" si="0"/>
        <v/>
      </c>
      <c r="B26" s="11"/>
      <c r="C26" s="11"/>
      <c r="D26" s="11"/>
      <c r="E26" s="13"/>
      <c r="F26" s="36"/>
      <c r="G26" s="220"/>
      <c r="H26" s="13"/>
      <c r="I26" s="13" t="str">
        <f t="shared" si="1"/>
        <v/>
      </c>
      <c r="J26" s="11"/>
      <c r="K26" s="2" t="s">
        <v>583</v>
      </c>
    </row>
    <row r="27" spans="1:11" ht="15.75" customHeight="1">
      <c r="A27" s="659" t="s">
        <v>558</v>
      </c>
      <c r="B27" s="635"/>
      <c r="C27" s="16"/>
      <c r="D27" s="16"/>
      <c r="E27" s="19"/>
      <c r="F27" s="16"/>
      <c r="G27" s="19">
        <f>SUM(G7:G26)</f>
        <v>0</v>
      </c>
      <c r="H27" s="19">
        <f>SUM(H7:H26)</f>
        <v>0</v>
      </c>
      <c r="I27" s="13" t="str">
        <f t="shared" si="1"/>
        <v/>
      </c>
      <c r="J27" s="16"/>
    </row>
    <row r="28" spans="1:11" ht="15.75" customHeight="1">
      <c r="A28" s="3" t="str">
        <f>基本信息输入表!$K$6&amp;"填表人："&amp;基本信息输入表!$M$16</f>
        <v>被评估单位填表人：</v>
      </c>
      <c r="H28" s="3" t="str">
        <f>"评估人员："&amp;基本信息输入表!$Q$16</f>
        <v>评估人员：</v>
      </c>
      <c r="K28" s="2" t="s">
        <v>533</v>
      </c>
    </row>
    <row r="29" spans="1:11" ht="15.75" customHeight="1">
      <c r="A29" s="3" t="str">
        <f>"填表日期："&amp;YEAR(基本信息输入表!$O$16)&amp;"年"&amp;MONTH(基本信息输入表!$O$16)&amp;"月"&amp;DAY(基本信息输入表!$O$16)&amp;"日"</f>
        <v>填表日期：1900年1月0日</v>
      </c>
    </row>
  </sheetData>
  <mergeCells count="3">
    <mergeCell ref="A2:J2"/>
    <mergeCell ref="A3:J3"/>
    <mergeCell ref="A27:B27"/>
  </mergeCells>
  <phoneticPr fontId="33" type="noConversion"/>
  <hyperlinks>
    <hyperlink ref="A1" location="索引目录!A1" display="返回索引目录" xr:uid="{00000000-0004-0000-10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G29"/>
  <sheetViews>
    <sheetView showGridLines="0" topLeftCell="A8" zoomScale="96" zoomScaleNormal="96" workbookViewId="0">
      <selection activeCell="M8" sqref="M8:R8"/>
    </sheetView>
  </sheetViews>
  <sheetFormatPr defaultColWidth="9" defaultRowHeight="15.75" customHeight="1"/>
  <cols>
    <col min="1" max="1" width="7.5" style="3" customWidth="1"/>
    <col min="2" max="2" width="28" style="3" customWidth="1"/>
    <col min="3" max="5" width="18.75" style="3" customWidth="1"/>
    <col min="6" max="6" width="14.25" style="3" customWidth="1"/>
    <col min="7" max="8" width="9" style="3" customWidth="1"/>
    <col min="9" max="16384" width="9" style="3"/>
  </cols>
  <sheetData>
    <row r="1" spans="1:6" ht="15.75" customHeight="1">
      <c r="A1" s="4" t="s">
        <v>125</v>
      </c>
    </row>
    <row r="2" spans="1:6" s="1" customFormat="1" ht="30" customHeight="1">
      <c r="A2" s="651" t="s">
        <v>584</v>
      </c>
      <c r="B2" s="652"/>
      <c r="C2" s="652"/>
      <c r="D2" s="652"/>
      <c r="E2" s="652"/>
      <c r="F2" s="652"/>
    </row>
    <row r="3" spans="1:6" ht="15.75" customHeight="1">
      <c r="A3" s="653" t="str">
        <f>"评估基准日："&amp;TEXT(基本信息输入表!M7,"yyyy年mm月dd日")</f>
        <v>评估基准日：2025年07月31日</v>
      </c>
      <c r="B3" s="654"/>
      <c r="C3" s="654"/>
      <c r="D3" s="654"/>
      <c r="E3" s="654"/>
      <c r="F3" s="654"/>
    </row>
    <row r="4" spans="1:6" ht="14.25" customHeight="1">
      <c r="A4" s="2"/>
      <c r="B4" s="2"/>
      <c r="C4" s="2"/>
      <c r="D4" s="2"/>
      <c r="E4" s="2"/>
      <c r="F4" s="17" t="s">
        <v>585</v>
      </c>
    </row>
    <row r="5" spans="1:6" ht="15.75" customHeight="1">
      <c r="A5" s="662" t="str">
        <f>基本信息输入表!K6&amp;"："&amp;基本信息输入表!M6</f>
        <v>被评估单位：西安曲江影视投资（集团）有限公司</v>
      </c>
      <c r="B5" s="634"/>
      <c r="C5" s="634"/>
      <c r="F5" s="17" t="s">
        <v>383</v>
      </c>
    </row>
    <row r="6" spans="1:6" s="2" customFormat="1" ht="15.75" customHeight="1">
      <c r="A6" s="32" t="s">
        <v>491</v>
      </c>
      <c r="B6" s="32" t="s">
        <v>436</v>
      </c>
      <c r="C6" s="32" t="s">
        <v>412</v>
      </c>
      <c r="D6" s="32" t="s">
        <v>413</v>
      </c>
      <c r="E6" s="43" t="s">
        <v>414</v>
      </c>
      <c r="F6" s="32" t="s">
        <v>415</v>
      </c>
    </row>
    <row r="7" spans="1:6" ht="15.75" customHeight="1">
      <c r="A7" s="32" t="s">
        <v>586</v>
      </c>
      <c r="B7" s="32" t="s">
        <v>587</v>
      </c>
      <c r="C7" s="33">
        <f>'3-2-1交易性-股票'!I27</f>
        <v>0</v>
      </c>
      <c r="D7" s="33">
        <f>'3-2-1交易性-股票'!J27</f>
        <v>0</v>
      </c>
      <c r="E7" s="33">
        <f>D7-C7</f>
        <v>0</v>
      </c>
      <c r="F7" s="33" t="str">
        <f>IF(C7=0,"",E7/C7*100)</f>
        <v/>
      </c>
    </row>
    <row r="8" spans="1:6" ht="15.75" customHeight="1">
      <c r="A8" s="32" t="s">
        <v>588</v>
      </c>
      <c r="B8" s="32" t="s">
        <v>589</v>
      </c>
      <c r="C8" s="33">
        <f>'3-2-2交易性-债券'!I27</f>
        <v>0</v>
      </c>
      <c r="D8" s="33">
        <f>'3-2-2交易性-债券'!J27</f>
        <v>0</v>
      </c>
      <c r="E8" s="33">
        <f>D8-C8</f>
        <v>0</v>
      </c>
      <c r="F8" s="33" t="str">
        <f>IF(C8=0,"",E8/C8*100)</f>
        <v/>
      </c>
    </row>
    <row r="9" spans="1:6" ht="15.75" customHeight="1">
      <c r="A9" s="32" t="s">
        <v>590</v>
      </c>
      <c r="B9" s="32" t="s">
        <v>591</v>
      </c>
      <c r="C9" s="33">
        <f>'3-2-3交易性-基金'!I27</f>
        <v>0</v>
      </c>
      <c r="D9" s="33">
        <f>'3-2-3交易性-基金'!J27</f>
        <v>0</v>
      </c>
      <c r="E9" s="33">
        <f>D9-C9</f>
        <v>0</v>
      </c>
      <c r="F9" s="33" t="str">
        <f>IF(C9=0,"",E9/C9*100)</f>
        <v/>
      </c>
    </row>
    <row r="10" spans="1:6" ht="15.75" customHeight="1">
      <c r="A10" s="32" t="s">
        <v>592</v>
      </c>
      <c r="B10" s="60" t="s">
        <v>593</v>
      </c>
      <c r="C10" s="33"/>
      <c r="D10" s="33"/>
      <c r="E10" s="33">
        <f>D10-C10</f>
        <v>0</v>
      </c>
      <c r="F10" s="33" t="str">
        <f>IF(C10=0,"",E10/C10*100)</f>
        <v/>
      </c>
    </row>
    <row r="11" spans="1:6" ht="15.75" customHeight="1">
      <c r="A11" s="32"/>
      <c r="B11" s="32"/>
      <c r="C11" s="33"/>
      <c r="D11" s="33"/>
      <c r="E11" s="33"/>
      <c r="F11" s="33" t="str">
        <f>IF(C11=0,"",E11/C11*100)</f>
        <v/>
      </c>
    </row>
    <row r="12" spans="1:6" ht="15.75" customHeight="1">
      <c r="A12" s="32"/>
      <c r="B12" s="33"/>
      <c r="C12" s="33"/>
      <c r="D12" s="33"/>
      <c r="E12" s="33"/>
      <c r="F12" s="33"/>
    </row>
    <row r="13" spans="1:6" ht="15.75" customHeight="1">
      <c r="A13" s="32"/>
      <c r="B13" s="33"/>
      <c r="C13" s="33"/>
      <c r="D13" s="33"/>
      <c r="E13" s="33"/>
      <c r="F13" s="33"/>
    </row>
    <row r="14" spans="1:6" ht="15.75" customHeight="1">
      <c r="A14" s="32"/>
      <c r="B14" s="33"/>
      <c r="C14" s="33"/>
      <c r="D14" s="33"/>
      <c r="E14" s="33"/>
      <c r="F14" s="33"/>
    </row>
    <row r="15" spans="1:6" ht="15.75" customHeight="1">
      <c r="A15" s="32"/>
      <c r="B15" s="33"/>
      <c r="C15" s="33"/>
      <c r="D15" s="33"/>
      <c r="E15" s="33"/>
      <c r="F15" s="33"/>
    </row>
    <row r="16" spans="1:6" ht="15.75" customHeight="1">
      <c r="A16" s="32"/>
      <c r="B16" s="33"/>
      <c r="C16" s="33"/>
      <c r="D16" s="33"/>
      <c r="E16" s="33"/>
      <c r="F16" s="33"/>
    </row>
    <row r="17" spans="1:7" ht="15.75" customHeight="1">
      <c r="A17" s="32"/>
      <c r="B17" s="33"/>
      <c r="C17" s="33"/>
      <c r="D17" s="33"/>
      <c r="E17" s="33"/>
      <c r="F17" s="33"/>
    </row>
    <row r="18" spans="1:7" ht="15.75" customHeight="1">
      <c r="A18" s="32"/>
      <c r="B18" s="33"/>
      <c r="C18" s="33"/>
      <c r="D18" s="33"/>
      <c r="E18" s="33"/>
      <c r="F18" s="33"/>
    </row>
    <row r="19" spans="1:7" ht="15.75" customHeight="1">
      <c r="A19" s="32"/>
      <c r="B19" s="33"/>
      <c r="C19" s="33"/>
      <c r="D19" s="33"/>
      <c r="E19" s="33"/>
      <c r="F19" s="33"/>
    </row>
    <row r="20" spans="1:7" ht="15.75" customHeight="1">
      <c r="A20" s="32"/>
      <c r="B20" s="33"/>
      <c r="C20" s="33"/>
      <c r="D20" s="33"/>
      <c r="E20" s="33"/>
      <c r="F20" s="33"/>
    </row>
    <row r="21" spans="1:7" ht="15.75" customHeight="1">
      <c r="A21" s="32"/>
      <c r="B21" s="33"/>
      <c r="C21" s="33"/>
      <c r="D21" s="33"/>
      <c r="E21" s="33"/>
      <c r="F21" s="33"/>
    </row>
    <row r="22" spans="1:7" ht="15.75" customHeight="1">
      <c r="A22" s="32"/>
      <c r="B22" s="33"/>
      <c r="C22" s="33"/>
      <c r="D22" s="33"/>
      <c r="E22" s="33"/>
      <c r="F22" s="33"/>
    </row>
    <row r="23" spans="1:7" ht="15.75" customHeight="1">
      <c r="A23" s="32"/>
      <c r="B23" s="33"/>
      <c r="C23" s="33"/>
      <c r="D23" s="33"/>
      <c r="E23" s="33"/>
      <c r="F23" s="33"/>
    </row>
    <row r="24" spans="1:7" ht="15.75" customHeight="1">
      <c r="A24" s="32"/>
      <c r="B24" s="33"/>
      <c r="C24" s="33"/>
      <c r="D24" s="33"/>
      <c r="E24" s="33"/>
      <c r="F24" s="33"/>
    </row>
    <row r="25" spans="1:7" ht="15.75" customHeight="1">
      <c r="A25" s="32"/>
      <c r="B25" s="33"/>
      <c r="C25" s="33"/>
      <c r="D25" s="33"/>
      <c r="E25" s="33"/>
      <c r="F25" s="33"/>
    </row>
    <row r="26" spans="1:7" ht="15.75" customHeight="1">
      <c r="A26" s="32"/>
      <c r="B26" s="33"/>
      <c r="C26" s="33"/>
      <c r="D26" s="33"/>
      <c r="E26" s="33"/>
      <c r="F26" s="33"/>
    </row>
    <row r="27" spans="1:7" ht="15.75" customHeight="1">
      <c r="A27" s="658" t="s">
        <v>594</v>
      </c>
      <c r="B27" s="601"/>
      <c r="C27" s="33">
        <f>SUM(C7:C26)</f>
        <v>0</v>
      </c>
      <c r="D27" s="33">
        <f>SUM(D7:D26)</f>
        <v>0</v>
      </c>
      <c r="E27" s="33">
        <f>D27-C27</f>
        <v>0</v>
      </c>
      <c r="F27" s="33" t="str">
        <f>IF(C27=0,"",E27/C27*100)</f>
        <v/>
      </c>
    </row>
    <row r="28" spans="1:7" ht="15.75" customHeight="1">
      <c r="D28" s="3" t="str">
        <f>"评估人员："&amp;基本信息输入表!$Q$17</f>
        <v>评估人员：</v>
      </c>
      <c r="G28" s="3" t="s">
        <v>148</v>
      </c>
    </row>
    <row r="29" spans="1:7" ht="15.75" customHeight="1">
      <c r="G29" s="35" t="s">
        <v>432</v>
      </c>
    </row>
  </sheetData>
  <mergeCells count="4">
    <mergeCell ref="A2:F2"/>
    <mergeCell ref="A3:F3"/>
    <mergeCell ref="A5:C5"/>
    <mergeCell ref="A27:B27"/>
  </mergeCells>
  <phoneticPr fontId="33" type="noConversion"/>
  <hyperlinks>
    <hyperlink ref="A1" location="索引目录!A1" display="返回索引目录" xr:uid="{00000000-0004-0000-11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29"/>
  <sheetViews>
    <sheetView showGridLines="0" topLeftCell="B4" zoomScale="96" zoomScaleNormal="96" workbookViewId="0">
      <selection activeCell="M8" sqref="M8:R8"/>
    </sheetView>
  </sheetViews>
  <sheetFormatPr defaultColWidth="9" defaultRowHeight="15.75" customHeight="1"/>
  <cols>
    <col min="1" max="1" width="5.75" style="3" customWidth="1"/>
    <col min="2" max="2" width="15.25" style="3" customWidth="1"/>
    <col min="3" max="4" width="9" style="3" customWidth="1"/>
    <col min="5" max="5" width="8.75" style="217" customWidth="1"/>
    <col min="6" max="6" width="7.75" style="3" customWidth="1"/>
    <col min="7" max="7" width="8.25" style="3" customWidth="1"/>
    <col min="8" max="8" width="18.25" style="3" customWidth="1"/>
    <col min="9" max="10" width="15.75" style="3" customWidth="1"/>
    <col min="11" max="11" width="8.5" style="3" customWidth="1"/>
    <col min="12" max="12" width="9" style="3" customWidth="1"/>
    <col min="13" max="13" width="9" style="2" customWidth="1"/>
    <col min="14" max="15" width="9" style="3" customWidth="1"/>
    <col min="16" max="16384" width="9" style="3"/>
  </cols>
  <sheetData>
    <row r="1" spans="1:13" ht="15.75" customHeight="1">
      <c r="A1" s="4" t="s">
        <v>125</v>
      </c>
    </row>
    <row r="2" spans="1:13" s="1" customFormat="1" ht="30" customHeight="1">
      <c r="A2" s="651" t="s">
        <v>595</v>
      </c>
      <c r="B2" s="652"/>
      <c r="C2" s="652"/>
      <c r="D2" s="652"/>
      <c r="E2" s="652"/>
      <c r="F2" s="652"/>
      <c r="G2" s="652"/>
      <c r="H2" s="652"/>
      <c r="I2" s="652"/>
      <c r="J2" s="652"/>
      <c r="K2" s="652"/>
      <c r="L2" s="652"/>
      <c r="M2" s="5"/>
    </row>
    <row r="3" spans="1:13" ht="15.75" customHeight="1">
      <c r="A3" s="653" t="str">
        <f>"评估基准日："&amp;TEXT(基本信息输入表!M7,"yyyy年mm月dd日")</f>
        <v>评估基准日：2025年07月31日</v>
      </c>
      <c r="B3" s="654"/>
      <c r="C3" s="654"/>
      <c r="D3" s="654"/>
      <c r="E3" s="663"/>
      <c r="F3" s="654"/>
      <c r="G3" s="654"/>
      <c r="H3" s="654"/>
      <c r="I3" s="654"/>
      <c r="J3" s="654"/>
      <c r="K3" s="654"/>
      <c r="L3" s="654"/>
    </row>
    <row r="4" spans="1:13" ht="14.25" customHeight="1">
      <c r="A4" s="2"/>
      <c r="B4" s="2"/>
      <c r="C4" s="2"/>
      <c r="D4" s="2"/>
      <c r="E4" s="218"/>
      <c r="F4" s="2"/>
      <c r="G4" s="2"/>
      <c r="H4" s="2"/>
      <c r="I4" s="2"/>
      <c r="J4" s="2"/>
      <c r="K4" s="656" t="s">
        <v>596</v>
      </c>
      <c r="L4" s="654"/>
    </row>
    <row r="5" spans="1:13" ht="15.75" customHeight="1">
      <c r="A5" s="3" t="str">
        <f>基本信息输入表!K6&amp;"："&amp;基本信息输入表!M6</f>
        <v>被评估单位：西安曲江影视投资（集团）有限公司</v>
      </c>
      <c r="K5" s="657" t="s">
        <v>511</v>
      </c>
      <c r="L5" s="634"/>
    </row>
    <row r="6" spans="1:13" s="2" customFormat="1" ht="15.75" customHeight="1">
      <c r="A6" s="8" t="s">
        <v>127</v>
      </c>
      <c r="B6" s="8" t="s">
        <v>597</v>
      </c>
      <c r="C6" s="8" t="s">
        <v>598</v>
      </c>
      <c r="D6" s="8" t="s">
        <v>599</v>
      </c>
      <c r="E6" s="300" t="s">
        <v>600</v>
      </c>
      <c r="F6" s="8" t="s">
        <v>601</v>
      </c>
      <c r="G6" s="8" t="s">
        <v>602</v>
      </c>
      <c r="H6" s="8" t="s">
        <v>603</v>
      </c>
      <c r="I6" s="8" t="s">
        <v>412</v>
      </c>
      <c r="J6" s="8" t="s">
        <v>413</v>
      </c>
      <c r="K6" s="8" t="s">
        <v>415</v>
      </c>
      <c r="L6" s="8" t="s">
        <v>143</v>
      </c>
      <c r="M6" s="2" t="s">
        <v>516</v>
      </c>
    </row>
    <row r="7" spans="1:13" ht="12.75" customHeight="1">
      <c r="A7" s="10" t="str">
        <f t="shared" ref="A7:A26" si="0">IF(C7="","",ROW()-6)</f>
        <v/>
      </c>
      <c r="B7" s="11"/>
      <c r="C7" s="11"/>
      <c r="D7" s="10"/>
      <c r="E7" s="12"/>
      <c r="F7" s="36"/>
      <c r="G7" s="13"/>
      <c r="H7" s="13"/>
      <c r="I7" s="220"/>
      <c r="J7" s="13"/>
      <c r="K7" s="13" t="str">
        <f t="shared" ref="K7:K27" si="1">IF(I7=0,"",(J7-I7)/I7*100)</f>
        <v/>
      </c>
      <c r="L7" s="11"/>
      <c r="M7" s="2" t="s">
        <v>604</v>
      </c>
    </row>
    <row r="8" spans="1:13" ht="12.75" customHeight="1">
      <c r="A8" s="10" t="str">
        <f t="shared" si="0"/>
        <v/>
      </c>
      <c r="B8" s="11"/>
      <c r="C8" s="11"/>
      <c r="D8" s="10"/>
      <c r="E8" s="12"/>
      <c r="F8" s="36"/>
      <c r="G8" s="13"/>
      <c r="H8" s="13"/>
      <c r="I8" s="220"/>
      <c r="J8" s="13"/>
      <c r="K8" s="13" t="str">
        <f t="shared" si="1"/>
        <v/>
      </c>
      <c r="L8" s="11"/>
      <c r="M8" s="2" t="s">
        <v>605</v>
      </c>
    </row>
    <row r="9" spans="1:13" ht="12.75" customHeight="1">
      <c r="A9" s="10" t="str">
        <f t="shared" si="0"/>
        <v/>
      </c>
      <c r="B9" s="11"/>
      <c r="C9" s="11"/>
      <c r="D9" s="10"/>
      <c r="E9" s="12"/>
      <c r="F9" s="36"/>
      <c r="G9" s="13"/>
      <c r="H9" s="13"/>
      <c r="I9" s="220"/>
      <c r="J9" s="13"/>
      <c r="K9" s="13" t="str">
        <f t="shared" si="1"/>
        <v/>
      </c>
      <c r="L9" s="11"/>
      <c r="M9" s="2" t="s">
        <v>606</v>
      </c>
    </row>
    <row r="10" spans="1:13" ht="12.75" customHeight="1">
      <c r="A10" s="10" t="str">
        <f t="shared" si="0"/>
        <v/>
      </c>
      <c r="B10" s="11"/>
      <c r="C10" s="11"/>
      <c r="D10" s="10"/>
      <c r="E10" s="12"/>
      <c r="F10" s="36"/>
      <c r="G10" s="13"/>
      <c r="H10" s="13"/>
      <c r="I10" s="220"/>
      <c r="J10" s="13"/>
      <c r="K10" s="13" t="str">
        <f t="shared" si="1"/>
        <v/>
      </c>
      <c r="L10" s="11"/>
      <c r="M10" s="2" t="s">
        <v>607</v>
      </c>
    </row>
    <row r="11" spans="1:13" ht="12.75" customHeight="1">
      <c r="A11" s="10" t="str">
        <f t="shared" si="0"/>
        <v/>
      </c>
      <c r="B11" s="11"/>
      <c r="C11" s="11"/>
      <c r="D11" s="10"/>
      <c r="E11" s="12"/>
      <c r="F11" s="36"/>
      <c r="G11" s="13"/>
      <c r="H11" s="13"/>
      <c r="I11" s="220"/>
      <c r="J11" s="13"/>
      <c r="K11" s="13" t="str">
        <f t="shared" si="1"/>
        <v/>
      </c>
      <c r="L11" s="11"/>
      <c r="M11" s="2" t="s">
        <v>608</v>
      </c>
    </row>
    <row r="12" spans="1:13" ht="12.75" customHeight="1">
      <c r="A12" s="10" t="str">
        <f t="shared" si="0"/>
        <v/>
      </c>
      <c r="B12" s="11"/>
      <c r="C12" s="11"/>
      <c r="D12" s="10"/>
      <c r="E12" s="12"/>
      <c r="F12" s="36"/>
      <c r="G12" s="13"/>
      <c r="H12" s="13"/>
      <c r="I12" s="220"/>
      <c r="J12" s="13"/>
      <c r="K12" s="13" t="str">
        <f t="shared" si="1"/>
        <v/>
      </c>
      <c r="L12" s="11"/>
      <c r="M12" s="2" t="s">
        <v>609</v>
      </c>
    </row>
    <row r="13" spans="1:13" ht="12.75" customHeight="1">
      <c r="A13" s="10" t="str">
        <f t="shared" si="0"/>
        <v/>
      </c>
      <c r="B13" s="11"/>
      <c r="C13" s="11"/>
      <c r="D13" s="10"/>
      <c r="E13" s="12"/>
      <c r="F13" s="36"/>
      <c r="G13" s="13"/>
      <c r="H13" s="13"/>
      <c r="I13" s="220"/>
      <c r="J13" s="13"/>
      <c r="K13" s="13" t="str">
        <f t="shared" si="1"/>
        <v/>
      </c>
      <c r="L13" s="11"/>
      <c r="M13" s="2" t="s">
        <v>610</v>
      </c>
    </row>
    <row r="14" spans="1:13" ht="12.75" customHeight="1">
      <c r="A14" s="10" t="str">
        <f t="shared" si="0"/>
        <v/>
      </c>
      <c r="B14" s="11"/>
      <c r="C14" s="11"/>
      <c r="D14" s="10"/>
      <c r="E14" s="12"/>
      <c r="F14" s="36"/>
      <c r="G14" s="13"/>
      <c r="H14" s="13"/>
      <c r="I14" s="220"/>
      <c r="J14" s="13"/>
      <c r="K14" s="13" t="str">
        <f t="shared" si="1"/>
        <v/>
      </c>
      <c r="L14" s="11"/>
      <c r="M14" s="2" t="s">
        <v>611</v>
      </c>
    </row>
    <row r="15" spans="1:13" ht="12.75" customHeight="1">
      <c r="A15" s="10" t="str">
        <f t="shared" si="0"/>
        <v/>
      </c>
      <c r="B15" s="11"/>
      <c r="C15" s="11"/>
      <c r="D15" s="10"/>
      <c r="E15" s="12"/>
      <c r="F15" s="36"/>
      <c r="G15" s="13"/>
      <c r="H15" s="13"/>
      <c r="I15" s="220"/>
      <c r="J15" s="13"/>
      <c r="K15" s="13" t="str">
        <f t="shared" si="1"/>
        <v/>
      </c>
      <c r="L15" s="11"/>
      <c r="M15" s="2" t="s">
        <v>612</v>
      </c>
    </row>
    <row r="16" spans="1:13" ht="12.75" customHeight="1">
      <c r="A16" s="10" t="str">
        <f t="shared" si="0"/>
        <v/>
      </c>
      <c r="B16" s="11"/>
      <c r="C16" s="11"/>
      <c r="D16" s="10"/>
      <c r="E16" s="12"/>
      <c r="F16" s="36"/>
      <c r="G16" s="13"/>
      <c r="H16" s="13"/>
      <c r="I16" s="220"/>
      <c r="J16" s="13"/>
      <c r="K16" s="13" t="str">
        <f t="shared" si="1"/>
        <v/>
      </c>
      <c r="L16" s="11"/>
      <c r="M16" s="2" t="s">
        <v>613</v>
      </c>
    </row>
    <row r="17" spans="1:13" ht="12.75" customHeight="1">
      <c r="A17" s="10" t="str">
        <f t="shared" si="0"/>
        <v/>
      </c>
      <c r="B17" s="11"/>
      <c r="C17" s="11"/>
      <c r="D17" s="10"/>
      <c r="E17" s="12"/>
      <c r="F17" s="36"/>
      <c r="G17" s="13"/>
      <c r="H17" s="13"/>
      <c r="I17" s="220"/>
      <c r="J17" s="13"/>
      <c r="K17" s="13" t="str">
        <f t="shared" si="1"/>
        <v/>
      </c>
      <c r="L17" s="11"/>
      <c r="M17" s="2" t="s">
        <v>614</v>
      </c>
    </row>
    <row r="18" spans="1:13" ht="12.75" customHeight="1">
      <c r="A18" s="10" t="str">
        <f t="shared" si="0"/>
        <v/>
      </c>
      <c r="B18" s="11"/>
      <c r="C18" s="11"/>
      <c r="D18" s="10"/>
      <c r="E18" s="12"/>
      <c r="F18" s="36"/>
      <c r="G18" s="13"/>
      <c r="H18" s="13"/>
      <c r="I18" s="220"/>
      <c r="J18" s="13"/>
      <c r="K18" s="13" t="str">
        <f t="shared" si="1"/>
        <v/>
      </c>
      <c r="L18" s="11"/>
      <c r="M18" s="2" t="s">
        <v>615</v>
      </c>
    </row>
    <row r="19" spans="1:13" ht="12.75" customHeight="1">
      <c r="A19" s="10" t="str">
        <f t="shared" si="0"/>
        <v/>
      </c>
      <c r="B19" s="11"/>
      <c r="C19" s="11"/>
      <c r="D19" s="10"/>
      <c r="E19" s="12"/>
      <c r="F19" s="36"/>
      <c r="G19" s="13"/>
      <c r="H19" s="13"/>
      <c r="I19" s="220"/>
      <c r="J19" s="13"/>
      <c r="K19" s="13" t="str">
        <f t="shared" si="1"/>
        <v/>
      </c>
      <c r="L19" s="11"/>
      <c r="M19" s="2" t="s">
        <v>616</v>
      </c>
    </row>
    <row r="20" spans="1:13" ht="12.75" customHeight="1">
      <c r="A20" s="10" t="str">
        <f t="shared" si="0"/>
        <v/>
      </c>
      <c r="B20" s="11"/>
      <c r="C20" s="11"/>
      <c r="D20" s="10"/>
      <c r="E20" s="12"/>
      <c r="F20" s="36"/>
      <c r="G20" s="13"/>
      <c r="H20" s="13"/>
      <c r="I20" s="220"/>
      <c r="J20" s="13"/>
      <c r="K20" s="13" t="str">
        <f t="shared" si="1"/>
        <v/>
      </c>
      <c r="L20" s="11"/>
      <c r="M20" s="2" t="s">
        <v>617</v>
      </c>
    </row>
    <row r="21" spans="1:13" ht="12.75" customHeight="1">
      <c r="A21" s="10" t="str">
        <f t="shared" si="0"/>
        <v/>
      </c>
      <c r="B21" s="11"/>
      <c r="C21" s="11"/>
      <c r="D21" s="10"/>
      <c r="E21" s="12"/>
      <c r="F21" s="36"/>
      <c r="G21" s="13"/>
      <c r="H21" s="13"/>
      <c r="I21" s="220"/>
      <c r="J21" s="13"/>
      <c r="K21" s="13" t="str">
        <f t="shared" si="1"/>
        <v/>
      </c>
      <c r="L21" s="11"/>
      <c r="M21" s="2" t="s">
        <v>618</v>
      </c>
    </row>
    <row r="22" spans="1:13" ht="12.75" customHeight="1">
      <c r="A22" s="10" t="str">
        <f t="shared" si="0"/>
        <v/>
      </c>
      <c r="B22" s="11"/>
      <c r="C22" s="11"/>
      <c r="D22" s="10"/>
      <c r="E22" s="12"/>
      <c r="F22" s="36"/>
      <c r="G22" s="13"/>
      <c r="H22" s="13"/>
      <c r="I22" s="220"/>
      <c r="J22" s="13"/>
      <c r="K22" s="13" t="str">
        <f t="shared" si="1"/>
        <v/>
      </c>
      <c r="L22" s="11"/>
      <c r="M22" s="2" t="s">
        <v>619</v>
      </c>
    </row>
    <row r="23" spans="1:13" ht="12.75" customHeight="1">
      <c r="A23" s="10" t="str">
        <f t="shared" si="0"/>
        <v/>
      </c>
      <c r="B23" s="11"/>
      <c r="C23" s="11"/>
      <c r="D23" s="10"/>
      <c r="E23" s="12"/>
      <c r="F23" s="36"/>
      <c r="G23" s="13"/>
      <c r="H23" s="13"/>
      <c r="I23" s="220"/>
      <c r="J23" s="13"/>
      <c r="K23" s="13" t="str">
        <f t="shared" si="1"/>
        <v/>
      </c>
      <c r="L23" s="11"/>
      <c r="M23" s="2" t="s">
        <v>620</v>
      </c>
    </row>
    <row r="24" spans="1:13" ht="12.75" customHeight="1">
      <c r="A24" s="10" t="str">
        <f t="shared" si="0"/>
        <v/>
      </c>
      <c r="B24" s="11"/>
      <c r="C24" s="11"/>
      <c r="D24" s="10"/>
      <c r="E24" s="12"/>
      <c r="F24" s="36"/>
      <c r="G24" s="13"/>
      <c r="H24" s="13"/>
      <c r="I24" s="220"/>
      <c r="J24" s="13"/>
      <c r="K24" s="13" t="str">
        <f t="shared" si="1"/>
        <v/>
      </c>
      <c r="L24" s="11"/>
      <c r="M24" s="2" t="s">
        <v>621</v>
      </c>
    </row>
    <row r="25" spans="1:13" ht="12.75" customHeight="1">
      <c r="A25" s="10" t="str">
        <f t="shared" si="0"/>
        <v/>
      </c>
      <c r="B25" s="11"/>
      <c r="C25" s="11"/>
      <c r="D25" s="10"/>
      <c r="E25" s="12"/>
      <c r="F25" s="36"/>
      <c r="G25" s="13"/>
      <c r="H25" s="13"/>
      <c r="I25" s="220"/>
      <c r="J25" s="13"/>
      <c r="K25" s="13" t="str">
        <f t="shared" si="1"/>
        <v/>
      </c>
      <c r="L25" s="11"/>
      <c r="M25" s="2" t="s">
        <v>622</v>
      </c>
    </row>
    <row r="26" spans="1:13" ht="12.75" customHeight="1">
      <c r="A26" s="10" t="str">
        <f t="shared" si="0"/>
        <v/>
      </c>
      <c r="B26" s="11"/>
      <c r="C26" s="11"/>
      <c r="D26" s="10"/>
      <c r="E26" s="12"/>
      <c r="F26" s="36"/>
      <c r="G26" s="13"/>
      <c r="H26" s="13"/>
      <c r="I26" s="220"/>
      <c r="J26" s="13"/>
      <c r="K26" s="13" t="str">
        <f t="shared" si="1"/>
        <v/>
      </c>
      <c r="L26" s="11"/>
      <c r="M26" s="2" t="s">
        <v>623</v>
      </c>
    </row>
    <row r="27" spans="1:13" ht="15.75" customHeight="1">
      <c r="A27" s="659" t="s">
        <v>624</v>
      </c>
      <c r="B27" s="635"/>
      <c r="C27" s="16"/>
      <c r="D27" s="16"/>
      <c r="E27" s="311"/>
      <c r="F27" s="16"/>
      <c r="G27" s="16"/>
      <c r="H27" s="19"/>
      <c r="I27" s="19">
        <f>SUM(I7:I26)</f>
        <v>0</v>
      </c>
      <c r="J27" s="19">
        <f>SUM(J7:J26)</f>
        <v>0</v>
      </c>
      <c r="K27" s="13" t="str">
        <f t="shared" si="1"/>
        <v/>
      </c>
      <c r="L27" s="16"/>
    </row>
    <row r="28" spans="1:13" ht="15.75" customHeight="1">
      <c r="A28" s="3" t="str">
        <f>基本信息输入表!$K$6&amp;"填表人："&amp;基本信息输入表!$M$18</f>
        <v>被评估单位填表人：</v>
      </c>
      <c r="J28" s="3" t="str">
        <f>"评估人员："&amp;基本信息输入表!$Q$18</f>
        <v>评估人员：</v>
      </c>
      <c r="M28" s="2" t="s">
        <v>533</v>
      </c>
    </row>
    <row r="29" spans="1:13" ht="15.75" customHeight="1">
      <c r="A29" s="3" t="str">
        <f>"填表日期："&amp;YEAR(基本信息输入表!$O$18)&amp;"年"&amp;MONTH(基本信息输入表!$O$18)&amp;"月"&amp;DAY(基本信息输入表!$O$18)&amp;"日"</f>
        <v>填表日期：1900年1月0日</v>
      </c>
    </row>
  </sheetData>
  <mergeCells count="5">
    <mergeCell ref="A2:L2"/>
    <mergeCell ref="A3:L3"/>
    <mergeCell ref="K4:L4"/>
    <mergeCell ref="K5:L5"/>
    <mergeCell ref="A27:B27"/>
  </mergeCells>
  <phoneticPr fontId="33" type="noConversion"/>
  <hyperlinks>
    <hyperlink ref="A1" location="索引目录!A1" display="返回索引目录" xr:uid="{00000000-0004-0000-1200-000000000000}"/>
  </hyperlinks>
  <printOptions horizontalCentered="1"/>
  <pageMargins left="0.98402777777777795" right="0.98402777777777795" top="0.98402777777777795" bottom="0.98402777777777795" header="0.47222222222222199" footer="0.35416666666666702"/>
  <pageSetup paperSize="9" scale="88"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W19"/>
  <sheetViews>
    <sheetView showGridLines="0" zoomScale="96" zoomScaleNormal="96" workbookViewId="0">
      <selection activeCell="L20" sqref="L20"/>
    </sheetView>
  </sheetViews>
  <sheetFormatPr defaultColWidth="9" defaultRowHeight="15.75"/>
  <cols>
    <col min="1" max="1" width="1.75" style="536" customWidth="1"/>
    <col min="2" max="2" width="4.5" style="536" customWidth="1"/>
    <col min="3" max="3" width="2.75" style="536" customWidth="1"/>
    <col min="4" max="4" width="21.75" style="536" customWidth="1"/>
    <col min="5" max="5" width="2.75" style="536" customWidth="1"/>
    <col min="6" max="6" width="4.5" style="536" customWidth="1"/>
    <col min="7" max="7" width="2.75" style="536" customWidth="1"/>
    <col min="8" max="8" width="21.75" style="536" customWidth="1"/>
    <col min="9" max="9" width="2.75" style="536" customWidth="1"/>
    <col min="10" max="10" width="4.5" style="536" customWidth="1"/>
    <col min="11" max="11" width="2.75" style="536" customWidth="1"/>
    <col min="12" max="12" width="21.75" style="536" customWidth="1"/>
    <col min="13" max="13" width="2.75" style="536" customWidth="1"/>
    <col min="14" max="14" width="4.5" style="536" customWidth="1"/>
    <col min="15" max="15" width="2.75" style="536" customWidth="1"/>
    <col min="16" max="16" width="21.75" style="536" customWidth="1"/>
    <col min="17" max="17" width="2.75" style="536" customWidth="1"/>
    <col min="18" max="18" width="4.5" style="536" customWidth="1"/>
    <col min="19" max="19" width="2.75" style="536" customWidth="1"/>
    <col min="20" max="20" width="21.75" style="536" customWidth="1"/>
    <col min="21" max="21" width="2.75" style="536" customWidth="1"/>
    <col min="22" max="22" width="4.5" style="536" customWidth="1"/>
    <col min="23" max="23" width="1.5" style="536" customWidth="1"/>
    <col min="24" max="25" width="9" style="536" customWidth="1"/>
    <col min="26" max="16384" width="9" style="536"/>
  </cols>
  <sheetData>
    <row r="2" spans="1:23" s="534" customFormat="1" ht="37.9" customHeight="1">
      <c r="A2" s="537"/>
      <c r="B2" s="590" t="s">
        <v>6</v>
      </c>
      <c r="C2" s="591"/>
      <c r="D2" s="591"/>
      <c r="E2" s="591"/>
      <c r="F2" s="591"/>
      <c r="G2" s="591"/>
      <c r="H2" s="591"/>
      <c r="I2" s="591"/>
      <c r="J2" s="591"/>
      <c r="K2" s="591"/>
      <c r="L2" s="591"/>
      <c r="M2" s="591"/>
      <c r="N2" s="591"/>
      <c r="O2" s="591"/>
      <c r="P2" s="591"/>
      <c r="Q2" s="591"/>
      <c r="R2" s="591"/>
      <c r="S2" s="591"/>
      <c r="T2" s="591"/>
      <c r="U2" s="591"/>
      <c r="V2" s="591"/>
      <c r="W2" s="565"/>
    </row>
    <row r="3" spans="1:23" ht="18.75" customHeight="1">
      <c r="A3" s="538"/>
      <c r="B3" s="539"/>
      <c r="C3" s="539"/>
      <c r="D3" s="540" t="s">
        <v>7</v>
      </c>
      <c r="E3" s="541"/>
      <c r="F3" s="541"/>
      <c r="G3" s="541"/>
      <c r="H3" s="540" t="s">
        <v>8</v>
      </c>
      <c r="I3" s="541"/>
      <c r="J3" s="541"/>
      <c r="K3" s="541"/>
      <c r="L3" s="540" t="s">
        <v>9</v>
      </c>
      <c r="M3" s="541"/>
      <c r="N3" s="541"/>
      <c r="O3" s="541"/>
      <c r="P3" s="540" t="s">
        <v>10</v>
      </c>
      <c r="Q3" s="541"/>
      <c r="R3" s="541"/>
      <c r="S3" s="541"/>
      <c r="T3" s="540" t="s">
        <v>11</v>
      </c>
      <c r="U3" s="539"/>
      <c r="V3" s="541"/>
      <c r="W3" s="547"/>
    </row>
    <row r="4" spans="1:23">
      <c r="A4" s="538"/>
      <c r="B4" s="539"/>
      <c r="C4" s="542"/>
      <c r="D4" s="543"/>
      <c r="E4" s="544"/>
      <c r="F4" s="539"/>
      <c r="G4" s="542"/>
      <c r="H4" s="543"/>
      <c r="I4" s="544"/>
      <c r="J4" s="539"/>
      <c r="K4" s="542"/>
      <c r="L4" s="543"/>
      <c r="M4" s="544"/>
      <c r="N4" s="539"/>
      <c r="O4" s="542"/>
      <c r="P4" s="543"/>
      <c r="Q4" s="544"/>
      <c r="R4" s="539"/>
      <c r="S4" s="542"/>
      <c r="T4" s="543"/>
      <c r="U4" s="544"/>
      <c r="V4" s="539"/>
      <c r="W4" s="547"/>
    </row>
    <row r="5" spans="1:23" ht="18.75" customHeight="1">
      <c r="A5" s="538"/>
      <c r="B5" s="541"/>
      <c r="C5" s="545"/>
      <c r="D5" s="546"/>
      <c r="E5" s="547"/>
      <c r="F5" s="539"/>
      <c r="G5" s="538"/>
      <c r="H5" s="546"/>
      <c r="I5" s="547"/>
      <c r="J5" s="539"/>
      <c r="K5" s="538"/>
      <c r="L5" s="546"/>
      <c r="M5" s="547"/>
      <c r="N5" s="539"/>
      <c r="O5" s="538"/>
      <c r="P5" s="546"/>
      <c r="Q5" s="547"/>
      <c r="R5" s="539"/>
      <c r="S5" s="538"/>
      <c r="T5" s="546"/>
      <c r="U5" s="547"/>
      <c r="V5" s="539"/>
      <c r="W5" s="547"/>
    </row>
    <row r="6" spans="1:23" ht="18.75" customHeight="1">
      <c r="A6" s="538"/>
      <c r="B6" s="540"/>
      <c r="C6" s="545"/>
      <c r="D6" s="546"/>
      <c r="E6" s="547"/>
      <c r="F6" s="548"/>
      <c r="G6" s="538"/>
      <c r="H6" s="546"/>
      <c r="I6" s="547"/>
      <c r="J6" s="548"/>
      <c r="K6" s="538"/>
      <c r="L6" s="546"/>
      <c r="M6" s="547"/>
      <c r="N6" s="548"/>
      <c r="O6" s="538"/>
      <c r="P6" s="546"/>
      <c r="Q6" s="547"/>
      <c r="R6" s="548"/>
      <c r="S6" s="538"/>
      <c r="T6" s="546"/>
      <c r="U6" s="547"/>
      <c r="V6" s="548"/>
      <c r="W6" s="547"/>
    </row>
    <row r="7" spans="1:23" s="535" customFormat="1" ht="19.5" customHeight="1">
      <c r="A7" s="549"/>
      <c r="B7" s="550"/>
      <c r="C7" s="551"/>
      <c r="D7" s="552"/>
      <c r="E7" s="553"/>
      <c r="F7" s="554"/>
      <c r="G7" s="549"/>
      <c r="H7" s="552"/>
      <c r="I7" s="553"/>
      <c r="J7" s="554"/>
      <c r="K7" s="549"/>
      <c r="L7" s="552"/>
      <c r="M7" s="553"/>
      <c r="N7" s="554"/>
      <c r="O7" s="549"/>
      <c r="P7" s="552"/>
      <c r="Q7" s="553"/>
      <c r="R7" s="554"/>
      <c r="S7" s="549"/>
      <c r="T7" s="552"/>
      <c r="U7" s="553"/>
      <c r="V7" s="554"/>
      <c r="W7" s="553"/>
    </row>
    <row r="8" spans="1:23" s="535" customFormat="1" ht="19.5" customHeight="1">
      <c r="A8" s="549"/>
      <c r="B8" s="540" t="s">
        <v>7</v>
      </c>
      <c r="C8" s="551"/>
      <c r="D8" s="555" t="s">
        <v>12</v>
      </c>
      <c r="E8" s="553"/>
      <c r="F8" s="548"/>
      <c r="G8" s="549"/>
      <c r="H8" s="555" t="s">
        <v>13</v>
      </c>
      <c r="I8" s="553"/>
      <c r="J8" s="548"/>
      <c r="K8" s="549"/>
      <c r="L8" s="555" t="s">
        <v>14</v>
      </c>
      <c r="M8" s="553"/>
      <c r="N8" s="548"/>
      <c r="O8" s="549"/>
      <c r="P8" s="555" t="s">
        <v>15</v>
      </c>
      <c r="Q8" s="553"/>
      <c r="R8" s="548"/>
      <c r="S8" s="549"/>
      <c r="T8" s="555" t="s">
        <v>16</v>
      </c>
      <c r="U8" s="553"/>
      <c r="V8" s="548"/>
      <c r="W8" s="553"/>
    </row>
    <row r="9" spans="1:23" s="535" customFormat="1" ht="19.5" customHeight="1">
      <c r="A9" s="549"/>
      <c r="B9" s="550"/>
      <c r="C9" s="551"/>
      <c r="D9" s="556"/>
      <c r="E9" s="553"/>
      <c r="F9" s="554"/>
      <c r="G9" s="549"/>
      <c r="H9" s="552"/>
      <c r="I9" s="553"/>
      <c r="J9" s="554"/>
      <c r="K9" s="549"/>
      <c r="L9" s="556"/>
      <c r="M9" s="553"/>
      <c r="N9" s="554"/>
      <c r="O9" s="549"/>
      <c r="P9" s="556"/>
      <c r="Q9" s="553"/>
      <c r="R9" s="554"/>
      <c r="S9" s="549"/>
      <c r="T9" s="556"/>
      <c r="U9" s="553"/>
      <c r="V9" s="554"/>
      <c r="W9" s="553"/>
    </row>
    <row r="10" spans="1:23" s="535" customFormat="1" ht="19.5" customHeight="1">
      <c r="A10" s="549"/>
      <c r="B10" s="540" t="s">
        <v>9</v>
      </c>
      <c r="C10" s="551"/>
      <c r="D10" s="555" t="s">
        <v>17</v>
      </c>
      <c r="E10" s="553"/>
      <c r="F10" s="548"/>
      <c r="G10" s="549"/>
      <c r="H10" s="555" t="s">
        <v>18</v>
      </c>
      <c r="I10" s="553"/>
      <c r="J10" s="548"/>
      <c r="K10" s="549"/>
      <c r="L10" s="555" t="s">
        <v>19</v>
      </c>
      <c r="M10" s="553"/>
      <c r="N10" s="548"/>
      <c r="O10" s="549"/>
      <c r="P10" s="555" t="s">
        <v>20</v>
      </c>
      <c r="Q10" s="553"/>
      <c r="R10" s="548"/>
      <c r="S10" s="549"/>
      <c r="T10" s="555" t="s">
        <v>21</v>
      </c>
      <c r="U10" s="553"/>
      <c r="V10" s="548"/>
      <c r="W10" s="553"/>
    </row>
    <row r="11" spans="1:23" s="535" customFormat="1" ht="19.5" customHeight="1">
      <c r="A11" s="549"/>
      <c r="B11" s="550"/>
      <c r="C11" s="551"/>
      <c r="D11" s="556"/>
      <c r="E11" s="553"/>
      <c r="F11" s="554"/>
      <c r="G11" s="549"/>
      <c r="H11" s="556"/>
      <c r="I11" s="553"/>
      <c r="J11" s="554"/>
      <c r="K11" s="549"/>
      <c r="L11" s="556"/>
      <c r="M11" s="553"/>
      <c r="N11" s="554"/>
      <c r="O11" s="549"/>
      <c r="P11" s="556"/>
      <c r="Q11" s="553"/>
      <c r="R11" s="554"/>
      <c r="S11" s="549"/>
      <c r="T11" s="556"/>
      <c r="U11" s="553"/>
      <c r="V11" s="554"/>
      <c r="W11" s="553"/>
    </row>
    <row r="12" spans="1:23" s="535" customFormat="1" ht="19.5" customHeight="1">
      <c r="A12" s="549"/>
      <c r="B12" s="540" t="s">
        <v>10</v>
      </c>
      <c r="C12" s="551"/>
      <c r="D12" s="555" t="s">
        <v>22</v>
      </c>
      <c r="E12" s="553"/>
      <c r="F12" s="548"/>
      <c r="G12" s="549"/>
      <c r="H12" s="556"/>
      <c r="I12" s="553"/>
      <c r="J12" s="548"/>
      <c r="K12" s="549"/>
      <c r="L12" s="555" t="s">
        <v>23</v>
      </c>
      <c r="M12" s="553"/>
      <c r="N12" s="548"/>
      <c r="O12" s="549"/>
      <c r="P12" s="555" t="s">
        <v>24</v>
      </c>
      <c r="Q12" s="553"/>
      <c r="R12" s="548"/>
      <c r="S12" s="549"/>
      <c r="T12" s="555" t="s">
        <v>25</v>
      </c>
      <c r="U12" s="553"/>
      <c r="V12" s="548"/>
      <c r="W12" s="553"/>
    </row>
    <row r="13" spans="1:23" s="535" customFormat="1" ht="19.5" customHeight="1">
      <c r="A13" s="549"/>
      <c r="B13" s="550"/>
      <c r="C13" s="551"/>
      <c r="D13" s="556"/>
      <c r="E13" s="553"/>
      <c r="F13" s="554"/>
      <c r="G13" s="549"/>
      <c r="H13" s="556"/>
      <c r="I13" s="553"/>
      <c r="J13" s="554"/>
      <c r="K13" s="549"/>
      <c r="L13" s="556"/>
      <c r="M13" s="553"/>
      <c r="N13" s="554"/>
      <c r="O13" s="549"/>
      <c r="P13" s="556"/>
      <c r="Q13" s="553"/>
      <c r="R13" s="554"/>
      <c r="S13" s="549"/>
      <c r="T13" s="556"/>
      <c r="U13" s="553"/>
      <c r="V13" s="554"/>
      <c r="W13" s="553"/>
    </row>
    <row r="14" spans="1:23" s="535" customFormat="1" ht="19.5" customHeight="1">
      <c r="A14" s="549"/>
      <c r="B14" s="540" t="s">
        <v>11</v>
      </c>
      <c r="C14" s="551"/>
      <c r="D14" s="556"/>
      <c r="E14" s="553"/>
      <c r="F14" s="548"/>
      <c r="G14" s="549"/>
      <c r="H14" s="556"/>
      <c r="I14" s="553"/>
      <c r="J14" s="548"/>
      <c r="K14" s="549"/>
      <c r="L14" s="555" t="s">
        <v>26</v>
      </c>
      <c r="M14" s="553"/>
      <c r="N14" s="548"/>
      <c r="O14" s="549"/>
      <c r="P14" s="555" t="s">
        <v>27</v>
      </c>
      <c r="Q14" s="553"/>
      <c r="R14" s="548"/>
      <c r="S14" s="549"/>
      <c r="T14" s="556"/>
      <c r="U14" s="553"/>
      <c r="V14" s="548"/>
      <c r="W14" s="553"/>
    </row>
    <row r="15" spans="1:23" s="535" customFormat="1" ht="18.75" customHeight="1">
      <c r="A15" s="549"/>
      <c r="B15" s="550"/>
      <c r="C15" s="557"/>
      <c r="D15" s="558"/>
      <c r="E15" s="559"/>
      <c r="F15" s="554"/>
      <c r="G15" s="560"/>
      <c r="H15" s="558"/>
      <c r="I15" s="559"/>
      <c r="J15" s="554"/>
      <c r="K15" s="560"/>
      <c r="L15" s="558"/>
      <c r="M15" s="559"/>
      <c r="N15" s="554"/>
      <c r="O15" s="560"/>
      <c r="P15" s="558"/>
      <c r="Q15" s="559"/>
      <c r="R15" s="554"/>
      <c r="S15" s="560"/>
      <c r="T15" s="558"/>
      <c r="U15" s="559"/>
      <c r="V15" s="554"/>
      <c r="W15" s="553"/>
    </row>
    <row r="16" spans="1:23">
      <c r="A16" s="561"/>
      <c r="W16" s="566"/>
    </row>
    <row r="17" spans="1:23" ht="9.75" customHeight="1">
      <c r="A17" s="562"/>
      <c r="B17" s="563"/>
      <c r="C17" s="563"/>
      <c r="D17" s="563"/>
      <c r="E17" s="563"/>
      <c r="F17" s="563"/>
      <c r="G17" s="563"/>
      <c r="H17" s="563"/>
      <c r="I17" s="563"/>
      <c r="J17" s="563"/>
      <c r="K17" s="563"/>
      <c r="L17" s="563"/>
      <c r="M17" s="563"/>
      <c r="N17" s="563"/>
      <c r="O17" s="563"/>
      <c r="P17" s="563"/>
      <c r="Q17" s="563"/>
      <c r="R17" s="563"/>
      <c r="S17" s="563"/>
      <c r="T17" s="563"/>
      <c r="U17" s="563"/>
      <c r="V17" s="563"/>
      <c r="W17" s="567"/>
    </row>
    <row r="18" spans="1:23">
      <c r="B18" s="564" t="s">
        <v>28</v>
      </c>
    </row>
    <row r="19" spans="1:23">
      <c r="C19" s="564"/>
    </row>
  </sheetData>
  <mergeCells count="1">
    <mergeCell ref="B2:V2"/>
  </mergeCells>
  <phoneticPr fontId="33" type="noConversion"/>
  <hyperlinks>
    <hyperlink ref="D8" location="填表说明!A1" display="阅读填表说明" xr:uid="{00000000-0004-0000-0100-000000000000}"/>
    <hyperlink ref="D10" location="索引目录!A1" display="数据输入★" xr:uid="{00000000-0004-0000-0100-000001000000}"/>
  </hyperlinks>
  <printOptions horizontalCentered="1"/>
  <pageMargins left="0.98402777777777795" right="0.70833333333333304" top="0.98402777777777795" bottom="0.98402777777777795" header="0.47222222222222199" footer="0.35416666666666702"/>
  <pageSetup paperSize="9" scale="7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M29"/>
  <sheetViews>
    <sheetView showGridLines="0" topLeftCell="A9" zoomScale="96" zoomScaleNormal="96" workbookViewId="0">
      <selection activeCell="M8" sqref="M8:R8"/>
    </sheetView>
  </sheetViews>
  <sheetFormatPr defaultColWidth="9" defaultRowHeight="15.75" customHeight="1"/>
  <cols>
    <col min="1" max="1" width="5.5" style="3" customWidth="1"/>
    <col min="2" max="2" width="18.25" style="3" customWidth="1"/>
    <col min="3" max="4" width="9" style="3" customWidth="1"/>
    <col min="5" max="6" width="8.25" style="217" customWidth="1"/>
    <col min="7" max="7" width="9" style="3" customWidth="1"/>
    <col min="8" max="8" width="7.25" style="3" customWidth="1"/>
    <col min="9" max="10" width="15.75" style="3" customWidth="1"/>
    <col min="11" max="11" width="10.5" style="3" customWidth="1"/>
    <col min="12" max="12" width="7.75" style="3" customWidth="1"/>
    <col min="13" max="13" width="9" style="2" customWidth="1"/>
    <col min="14" max="15" width="9" style="3" customWidth="1"/>
    <col min="16" max="16384" width="9" style="3"/>
  </cols>
  <sheetData>
    <row r="1" spans="1:13" ht="15.75" customHeight="1">
      <c r="A1" s="4" t="s">
        <v>125</v>
      </c>
    </row>
    <row r="2" spans="1:13" s="1" customFormat="1" ht="30" customHeight="1">
      <c r="A2" s="651" t="s">
        <v>625</v>
      </c>
      <c r="B2" s="652"/>
      <c r="C2" s="652"/>
      <c r="D2" s="652"/>
      <c r="E2" s="652"/>
      <c r="F2" s="652"/>
      <c r="G2" s="652"/>
      <c r="H2" s="652"/>
      <c r="I2" s="652"/>
      <c r="J2" s="652"/>
      <c r="K2" s="652"/>
      <c r="M2" s="5"/>
    </row>
    <row r="3" spans="1:13" ht="15.75" customHeight="1">
      <c r="A3" s="653" t="str">
        <f>"评估基准日："&amp;TEXT(基本信息输入表!M7,"yyyy年mm月dd日")</f>
        <v>评估基准日：2025年07月31日</v>
      </c>
      <c r="B3" s="654"/>
      <c r="C3" s="654"/>
      <c r="D3" s="654"/>
      <c r="E3" s="663"/>
      <c r="F3" s="663"/>
      <c r="G3" s="654"/>
      <c r="H3" s="654"/>
      <c r="I3" s="654"/>
      <c r="J3" s="654"/>
      <c r="K3" s="654"/>
    </row>
    <row r="4" spans="1:13" ht="14.25" customHeight="1">
      <c r="A4" s="2"/>
      <c r="B4" s="2"/>
      <c r="C4" s="2"/>
      <c r="D4" s="2"/>
      <c r="E4" s="218"/>
      <c r="F4" s="218"/>
      <c r="G4" s="2"/>
      <c r="H4" s="2"/>
      <c r="I4" s="2"/>
      <c r="J4" s="2"/>
      <c r="K4" s="656" t="s">
        <v>626</v>
      </c>
      <c r="L4" s="654"/>
    </row>
    <row r="5" spans="1:13" ht="15.75" customHeight="1">
      <c r="A5" s="3" t="str">
        <f>基本信息输入表!K6&amp;"："&amp;基本信息输入表!M6</f>
        <v>被评估单位：西安曲江影视投资（集团）有限公司</v>
      </c>
      <c r="K5" s="657" t="s">
        <v>511</v>
      </c>
      <c r="L5" s="634"/>
    </row>
    <row r="6" spans="1:13" s="2" customFormat="1" ht="15.75" customHeight="1">
      <c r="A6" s="8" t="s">
        <v>127</v>
      </c>
      <c r="B6" s="8" t="s">
        <v>597</v>
      </c>
      <c r="C6" s="8" t="s">
        <v>627</v>
      </c>
      <c r="D6" s="8" t="s">
        <v>628</v>
      </c>
      <c r="E6" s="300" t="s">
        <v>629</v>
      </c>
      <c r="F6" s="300" t="s">
        <v>600</v>
      </c>
      <c r="G6" s="8" t="s">
        <v>630</v>
      </c>
      <c r="H6" s="8" t="s">
        <v>631</v>
      </c>
      <c r="I6" s="8" t="s">
        <v>412</v>
      </c>
      <c r="J6" s="8" t="s">
        <v>413</v>
      </c>
      <c r="K6" s="8" t="s">
        <v>415</v>
      </c>
      <c r="L6" s="8" t="s">
        <v>143</v>
      </c>
      <c r="M6" s="2" t="s">
        <v>516</v>
      </c>
    </row>
    <row r="7" spans="1:13" s="2" customFormat="1" ht="15.75" customHeight="1">
      <c r="A7" s="8" t="str">
        <f t="shared" ref="A7:A26" si="0">IF(C7="","",ROW()-6)</f>
        <v/>
      </c>
      <c r="B7" s="8"/>
      <c r="C7" s="8"/>
      <c r="D7" s="8"/>
      <c r="E7" s="309"/>
      <c r="F7" s="309"/>
      <c r="G7" s="310"/>
      <c r="H7" s="8"/>
      <c r="I7" s="8"/>
      <c r="J7" s="13"/>
      <c r="K7" s="8" t="str">
        <f t="shared" ref="K7:K27" si="1">IF(I7=0,"",(J7-I7)/I7*100)</f>
        <v/>
      </c>
      <c r="L7" s="8"/>
      <c r="M7" s="2" t="s">
        <v>632</v>
      </c>
    </row>
    <row r="8" spans="1:13" s="2" customFormat="1" ht="15.75" customHeight="1">
      <c r="A8" s="8" t="str">
        <f t="shared" si="0"/>
        <v/>
      </c>
      <c r="B8" s="8"/>
      <c r="C8" s="8"/>
      <c r="D8" s="8"/>
      <c r="E8" s="309"/>
      <c r="F8" s="309"/>
      <c r="G8" s="310"/>
      <c r="H8" s="8"/>
      <c r="I8" s="8"/>
      <c r="J8" s="13"/>
      <c r="K8" s="8" t="str">
        <f t="shared" si="1"/>
        <v/>
      </c>
      <c r="L8" s="8"/>
      <c r="M8" s="2" t="s">
        <v>633</v>
      </c>
    </row>
    <row r="9" spans="1:13" s="2" customFormat="1" ht="15.75" customHeight="1">
      <c r="A9" s="8" t="str">
        <f t="shared" si="0"/>
        <v/>
      </c>
      <c r="B9" s="8"/>
      <c r="C9" s="8"/>
      <c r="D9" s="8"/>
      <c r="E9" s="309"/>
      <c r="F9" s="309"/>
      <c r="G9" s="310"/>
      <c r="H9" s="8"/>
      <c r="I9" s="8"/>
      <c r="J9" s="13"/>
      <c r="K9" s="8" t="str">
        <f t="shared" si="1"/>
        <v/>
      </c>
      <c r="L9" s="8"/>
      <c r="M9" s="2" t="s">
        <v>634</v>
      </c>
    </row>
    <row r="10" spans="1:13" s="2" customFormat="1" ht="15.75" customHeight="1">
      <c r="A10" s="8" t="str">
        <f t="shared" si="0"/>
        <v/>
      </c>
      <c r="B10" s="8"/>
      <c r="C10" s="8"/>
      <c r="D10" s="8"/>
      <c r="E10" s="309"/>
      <c r="F10" s="309"/>
      <c r="G10" s="310"/>
      <c r="H10" s="8"/>
      <c r="I10" s="8"/>
      <c r="J10" s="13"/>
      <c r="K10" s="8" t="str">
        <f t="shared" si="1"/>
        <v/>
      </c>
      <c r="L10" s="8"/>
      <c r="M10" s="2" t="s">
        <v>635</v>
      </c>
    </row>
    <row r="11" spans="1:13" s="2" customFormat="1" ht="15.75" customHeight="1">
      <c r="A11" s="8" t="str">
        <f t="shared" si="0"/>
        <v/>
      </c>
      <c r="B11" s="8"/>
      <c r="C11" s="8"/>
      <c r="D11" s="8"/>
      <c r="E11" s="309"/>
      <c r="F11" s="309"/>
      <c r="G11" s="310"/>
      <c r="H11" s="8"/>
      <c r="I11" s="8"/>
      <c r="J11" s="13"/>
      <c r="K11" s="8" t="str">
        <f t="shared" si="1"/>
        <v/>
      </c>
      <c r="L11" s="8"/>
      <c r="M11" s="2" t="s">
        <v>636</v>
      </c>
    </row>
    <row r="12" spans="1:13" s="2" customFormat="1" ht="15.75" customHeight="1">
      <c r="A12" s="8" t="str">
        <f t="shared" si="0"/>
        <v/>
      </c>
      <c r="B12" s="8"/>
      <c r="C12" s="8"/>
      <c r="D12" s="8"/>
      <c r="E12" s="309"/>
      <c r="F12" s="309"/>
      <c r="G12" s="310"/>
      <c r="H12" s="8"/>
      <c r="I12" s="8"/>
      <c r="J12" s="13"/>
      <c r="K12" s="8" t="str">
        <f t="shared" si="1"/>
        <v/>
      </c>
      <c r="L12" s="8"/>
      <c r="M12" s="2" t="s">
        <v>637</v>
      </c>
    </row>
    <row r="13" spans="1:13" s="2" customFormat="1" ht="15.75" customHeight="1">
      <c r="A13" s="8" t="str">
        <f t="shared" si="0"/>
        <v/>
      </c>
      <c r="B13" s="8"/>
      <c r="C13" s="8"/>
      <c r="D13" s="8"/>
      <c r="E13" s="309"/>
      <c r="F13" s="309"/>
      <c r="G13" s="310"/>
      <c r="H13" s="8"/>
      <c r="I13" s="8"/>
      <c r="J13" s="13"/>
      <c r="K13" s="8" t="str">
        <f t="shared" si="1"/>
        <v/>
      </c>
      <c r="L13" s="8"/>
      <c r="M13" s="2" t="s">
        <v>638</v>
      </c>
    </row>
    <row r="14" spans="1:13" s="2" customFormat="1" ht="15.75" customHeight="1">
      <c r="A14" s="8" t="str">
        <f t="shared" si="0"/>
        <v/>
      </c>
      <c r="B14" s="8"/>
      <c r="C14" s="8"/>
      <c r="D14" s="8"/>
      <c r="E14" s="309"/>
      <c r="F14" s="309"/>
      <c r="G14" s="310"/>
      <c r="H14" s="8"/>
      <c r="I14" s="8"/>
      <c r="J14" s="13"/>
      <c r="K14" s="8" t="str">
        <f t="shared" si="1"/>
        <v/>
      </c>
      <c r="L14" s="8"/>
      <c r="M14" s="2" t="s">
        <v>639</v>
      </c>
    </row>
    <row r="15" spans="1:13" s="2" customFormat="1" ht="15.75" customHeight="1">
      <c r="A15" s="8" t="str">
        <f t="shared" si="0"/>
        <v/>
      </c>
      <c r="B15" s="8"/>
      <c r="C15" s="8"/>
      <c r="D15" s="8"/>
      <c r="E15" s="309"/>
      <c r="F15" s="309"/>
      <c r="G15" s="310"/>
      <c r="H15" s="8"/>
      <c r="I15" s="8"/>
      <c r="J15" s="13"/>
      <c r="K15" s="8" t="str">
        <f t="shared" si="1"/>
        <v/>
      </c>
      <c r="L15" s="8"/>
      <c r="M15" s="2" t="s">
        <v>640</v>
      </c>
    </row>
    <row r="16" spans="1:13" s="2" customFormat="1" ht="15.75" customHeight="1">
      <c r="A16" s="8" t="str">
        <f t="shared" si="0"/>
        <v/>
      </c>
      <c r="B16" s="8"/>
      <c r="C16" s="8"/>
      <c r="D16" s="8"/>
      <c r="E16" s="309"/>
      <c r="F16" s="309"/>
      <c r="G16" s="310"/>
      <c r="H16" s="8"/>
      <c r="I16" s="8"/>
      <c r="J16" s="13"/>
      <c r="K16" s="8" t="str">
        <f t="shared" si="1"/>
        <v/>
      </c>
      <c r="L16" s="8"/>
      <c r="M16" s="2" t="s">
        <v>641</v>
      </c>
    </row>
    <row r="17" spans="1:13" s="2" customFormat="1" ht="15.75" customHeight="1">
      <c r="A17" s="8" t="str">
        <f t="shared" si="0"/>
        <v/>
      </c>
      <c r="B17" s="8"/>
      <c r="C17" s="8"/>
      <c r="D17" s="8"/>
      <c r="E17" s="309"/>
      <c r="F17" s="309"/>
      <c r="G17" s="310"/>
      <c r="H17" s="8"/>
      <c r="I17" s="8"/>
      <c r="J17" s="13"/>
      <c r="K17" s="8" t="str">
        <f t="shared" si="1"/>
        <v/>
      </c>
      <c r="L17" s="8"/>
      <c r="M17" s="2" t="s">
        <v>642</v>
      </c>
    </row>
    <row r="18" spans="1:13" s="2" customFormat="1" ht="15.75" customHeight="1">
      <c r="A18" s="8" t="str">
        <f t="shared" si="0"/>
        <v/>
      </c>
      <c r="B18" s="8"/>
      <c r="C18" s="8"/>
      <c r="D18" s="8"/>
      <c r="E18" s="309"/>
      <c r="F18" s="309"/>
      <c r="G18" s="310"/>
      <c r="H18" s="8"/>
      <c r="I18" s="8"/>
      <c r="J18" s="13"/>
      <c r="K18" s="8" t="str">
        <f t="shared" si="1"/>
        <v/>
      </c>
      <c r="L18" s="8"/>
      <c r="M18" s="2" t="s">
        <v>643</v>
      </c>
    </row>
    <row r="19" spans="1:13" s="2" customFormat="1" ht="15.75" customHeight="1">
      <c r="A19" s="8" t="str">
        <f t="shared" si="0"/>
        <v/>
      </c>
      <c r="B19" s="8"/>
      <c r="C19" s="8"/>
      <c r="D19" s="8"/>
      <c r="E19" s="309"/>
      <c r="F19" s="309"/>
      <c r="G19" s="310"/>
      <c r="H19" s="8"/>
      <c r="I19" s="8"/>
      <c r="J19" s="13"/>
      <c r="K19" s="8" t="str">
        <f t="shared" si="1"/>
        <v/>
      </c>
      <c r="L19" s="8"/>
      <c r="M19" s="2" t="s">
        <v>644</v>
      </c>
    </row>
    <row r="20" spans="1:13" s="2" customFormat="1" ht="15.75" customHeight="1">
      <c r="A20" s="8" t="str">
        <f t="shared" si="0"/>
        <v/>
      </c>
      <c r="B20" s="8"/>
      <c r="C20" s="8"/>
      <c r="D20" s="8"/>
      <c r="E20" s="309"/>
      <c r="F20" s="309"/>
      <c r="G20" s="310"/>
      <c r="H20" s="8"/>
      <c r="I20" s="8"/>
      <c r="J20" s="13"/>
      <c r="K20" s="8" t="str">
        <f t="shared" si="1"/>
        <v/>
      </c>
      <c r="L20" s="8"/>
      <c r="M20" s="2" t="s">
        <v>645</v>
      </c>
    </row>
    <row r="21" spans="1:13" s="2" customFormat="1" ht="15.75" customHeight="1">
      <c r="A21" s="8" t="str">
        <f t="shared" si="0"/>
        <v/>
      </c>
      <c r="B21" s="8"/>
      <c r="C21" s="8"/>
      <c r="D21" s="8"/>
      <c r="E21" s="309"/>
      <c r="F21" s="309"/>
      <c r="G21" s="310"/>
      <c r="H21" s="8"/>
      <c r="I21" s="8"/>
      <c r="J21" s="13"/>
      <c r="K21" s="8" t="str">
        <f t="shared" si="1"/>
        <v/>
      </c>
      <c r="L21" s="8"/>
      <c r="M21" s="2" t="s">
        <v>646</v>
      </c>
    </row>
    <row r="22" spans="1:13" s="2" customFormat="1" ht="15.75" customHeight="1">
      <c r="A22" s="8" t="str">
        <f t="shared" si="0"/>
        <v/>
      </c>
      <c r="B22" s="8"/>
      <c r="C22" s="8"/>
      <c r="D22" s="8"/>
      <c r="E22" s="309"/>
      <c r="F22" s="309"/>
      <c r="G22" s="310"/>
      <c r="H22" s="8"/>
      <c r="I22" s="8"/>
      <c r="J22" s="13"/>
      <c r="K22" s="8" t="str">
        <f t="shared" si="1"/>
        <v/>
      </c>
      <c r="L22" s="8"/>
      <c r="M22" s="2" t="s">
        <v>647</v>
      </c>
    </row>
    <row r="23" spans="1:13" s="2" customFormat="1" ht="15.75" customHeight="1">
      <c r="A23" s="8" t="str">
        <f t="shared" si="0"/>
        <v/>
      </c>
      <c r="B23" s="8"/>
      <c r="C23" s="8"/>
      <c r="D23" s="8"/>
      <c r="E23" s="309"/>
      <c r="F23" s="309"/>
      <c r="G23" s="310"/>
      <c r="H23" s="8"/>
      <c r="I23" s="8"/>
      <c r="J23" s="13"/>
      <c r="K23" s="8" t="str">
        <f t="shared" si="1"/>
        <v/>
      </c>
      <c r="L23" s="8"/>
      <c r="M23" s="2" t="s">
        <v>648</v>
      </c>
    </row>
    <row r="24" spans="1:13" s="2" customFormat="1" ht="15.75" customHeight="1">
      <c r="A24" s="8" t="str">
        <f t="shared" si="0"/>
        <v/>
      </c>
      <c r="B24" s="8"/>
      <c r="C24" s="8"/>
      <c r="D24" s="8"/>
      <c r="E24" s="309"/>
      <c r="F24" s="309"/>
      <c r="G24" s="310"/>
      <c r="H24" s="8"/>
      <c r="I24" s="8"/>
      <c r="J24" s="13"/>
      <c r="K24" s="8" t="str">
        <f t="shared" si="1"/>
        <v/>
      </c>
      <c r="L24" s="8"/>
      <c r="M24" s="2" t="s">
        <v>649</v>
      </c>
    </row>
    <row r="25" spans="1:13" s="2" customFormat="1" ht="15.75" customHeight="1">
      <c r="A25" s="8" t="str">
        <f t="shared" si="0"/>
        <v/>
      </c>
      <c r="B25" s="8"/>
      <c r="C25" s="8"/>
      <c r="D25" s="8"/>
      <c r="E25" s="309"/>
      <c r="F25" s="309"/>
      <c r="G25" s="310"/>
      <c r="H25" s="8"/>
      <c r="I25" s="8"/>
      <c r="J25" s="13"/>
      <c r="K25" s="8" t="str">
        <f t="shared" si="1"/>
        <v/>
      </c>
      <c r="L25" s="8"/>
      <c r="M25" s="2" t="s">
        <v>650</v>
      </c>
    </row>
    <row r="26" spans="1:13" s="2" customFormat="1" ht="15.75" customHeight="1">
      <c r="A26" s="32" t="str">
        <f t="shared" si="0"/>
        <v/>
      </c>
      <c r="B26" s="32"/>
      <c r="C26" s="8"/>
      <c r="D26" s="8"/>
      <c r="E26" s="309"/>
      <c r="F26" s="309"/>
      <c r="G26" s="310"/>
      <c r="H26" s="8"/>
      <c r="I26" s="8"/>
      <c r="J26" s="13"/>
      <c r="K26" s="8" t="str">
        <f t="shared" si="1"/>
        <v/>
      </c>
      <c r="L26" s="8"/>
      <c r="M26" s="2" t="s">
        <v>651</v>
      </c>
    </row>
    <row r="27" spans="1:13" ht="12.75" customHeight="1">
      <c r="A27" s="658" t="s">
        <v>624</v>
      </c>
      <c r="B27" s="601"/>
      <c r="C27" s="11"/>
      <c r="D27" s="10"/>
      <c r="E27" s="10"/>
      <c r="F27" s="10"/>
      <c r="G27" s="211"/>
      <c r="H27" s="13"/>
      <c r="I27" s="220">
        <f>SUM(I7:I26)</f>
        <v>0</v>
      </c>
      <c r="J27" s="13">
        <f>SUM(J7:J26)</f>
        <v>0</v>
      </c>
      <c r="K27" s="32" t="str">
        <f t="shared" si="1"/>
        <v/>
      </c>
      <c r="L27" s="11"/>
    </row>
    <row r="28" spans="1:13" ht="15.75" customHeight="1">
      <c r="A28" s="3" t="str">
        <f>基本信息输入表!$K$6&amp;"填表人："&amp;基本信息输入表!$M$19</f>
        <v>被评估单位填表人：</v>
      </c>
      <c r="E28" s="3"/>
      <c r="J28" s="3" t="str">
        <f>"评估人员："&amp;基本信息输入表!$Q$19</f>
        <v>评估人员：</v>
      </c>
      <c r="M28" s="2" t="s">
        <v>533</v>
      </c>
    </row>
    <row r="29" spans="1:13" ht="15.75" customHeight="1">
      <c r="A29" s="3" t="str">
        <f>"填表日期："&amp;YEAR(基本信息输入表!$O$19)&amp;"年"&amp;MONTH(基本信息输入表!$O$19)&amp;"月"&amp;DAY(基本信息输入表!$O$19)&amp;"日"</f>
        <v>填表日期：1900年1月0日</v>
      </c>
      <c r="E29" s="3"/>
    </row>
  </sheetData>
  <mergeCells count="5">
    <mergeCell ref="A2:K2"/>
    <mergeCell ref="A3:K3"/>
    <mergeCell ref="K4:L4"/>
    <mergeCell ref="K5:L5"/>
    <mergeCell ref="A27:B27"/>
  </mergeCells>
  <phoneticPr fontId="33" type="noConversion"/>
  <hyperlinks>
    <hyperlink ref="A1" location="索引目录!A1" display="返回索引目录" xr:uid="{00000000-0004-0000-1300-000000000000}"/>
  </hyperlinks>
  <printOptions horizontalCentered="1"/>
  <pageMargins left="0.98402777777777795" right="0.98402777777777795" top="0.98402777777777795" bottom="0.98402777777777795" header="0.47222222222222199" footer="0.35416666666666702"/>
  <pageSetup paperSize="9" scale="93"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M29"/>
  <sheetViews>
    <sheetView showGridLines="0" topLeftCell="A13" zoomScale="96" zoomScaleNormal="96" workbookViewId="0">
      <selection activeCell="M8" sqref="M8:R8"/>
    </sheetView>
  </sheetViews>
  <sheetFormatPr defaultColWidth="9" defaultRowHeight="15.75" customHeight="1"/>
  <cols>
    <col min="1" max="1" width="4.25" style="3" customWidth="1"/>
    <col min="2" max="2" width="16.75" style="3" customWidth="1"/>
    <col min="3" max="3" width="10.75" style="3" customWidth="1"/>
    <col min="4" max="5" width="7.25" style="3" customWidth="1"/>
    <col min="6" max="6" width="7.25" style="217" customWidth="1"/>
    <col min="7" max="7" width="9.25" style="3" customWidth="1"/>
    <col min="8" max="8" width="11.75" style="3" customWidth="1"/>
    <col min="9" max="10" width="14.75" style="3" customWidth="1"/>
    <col min="11" max="11" width="8.25" style="3" customWidth="1"/>
    <col min="12" max="12" width="9" style="3" customWidth="1"/>
    <col min="13" max="13" width="9" style="2" customWidth="1"/>
    <col min="14" max="15" width="9" style="3" customWidth="1"/>
    <col min="16" max="16384" width="9" style="3"/>
  </cols>
  <sheetData>
    <row r="1" spans="1:13" ht="15.75" customHeight="1">
      <c r="A1" s="4" t="s">
        <v>125</v>
      </c>
    </row>
    <row r="2" spans="1:13" s="1" customFormat="1" ht="30" customHeight="1">
      <c r="A2" s="651" t="s">
        <v>652</v>
      </c>
      <c r="B2" s="652"/>
      <c r="C2" s="652"/>
      <c r="D2" s="652"/>
      <c r="E2" s="652"/>
      <c r="F2" s="652"/>
      <c r="G2" s="652"/>
      <c r="H2" s="652"/>
      <c r="I2" s="652"/>
      <c r="J2" s="652"/>
      <c r="K2" s="652"/>
      <c r="L2" s="652"/>
      <c r="M2" s="5"/>
    </row>
    <row r="3" spans="1:13" ht="15.75" customHeight="1">
      <c r="A3" s="653" t="str">
        <f>"评估基准日："&amp;TEXT(基本信息输入表!M7,"yyyy年mm月dd日")</f>
        <v>评估基准日：2025年07月31日</v>
      </c>
      <c r="B3" s="654"/>
      <c r="C3" s="654"/>
      <c r="D3" s="654"/>
      <c r="E3" s="654"/>
      <c r="F3" s="663"/>
      <c r="G3" s="654"/>
      <c r="H3" s="654"/>
      <c r="I3" s="654"/>
      <c r="J3" s="654"/>
      <c r="K3" s="654"/>
      <c r="L3" s="654"/>
    </row>
    <row r="4" spans="1:13" ht="14.25" customHeight="1">
      <c r="A4" s="2"/>
      <c r="B4" s="2"/>
      <c r="C4" s="2"/>
      <c r="D4" s="2"/>
      <c r="E4" s="2"/>
      <c r="F4" s="218"/>
      <c r="G4" s="2"/>
      <c r="H4" s="2"/>
      <c r="I4" s="2"/>
      <c r="J4" s="2"/>
      <c r="K4" s="656" t="s">
        <v>653</v>
      </c>
      <c r="L4" s="654"/>
    </row>
    <row r="5" spans="1:13" ht="15.75" customHeight="1">
      <c r="A5" s="3" t="str">
        <f>基本信息输入表!K6&amp;"："&amp;基本信息输入表!M6</f>
        <v>被评估单位：西安曲江影视投资（集团）有限公司</v>
      </c>
      <c r="K5" s="657" t="s">
        <v>511</v>
      </c>
      <c r="L5" s="634"/>
    </row>
    <row r="6" spans="1:13" s="2" customFormat="1" ht="15.75" customHeight="1">
      <c r="A6" s="8" t="s">
        <v>127</v>
      </c>
      <c r="B6" s="8" t="s">
        <v>654</v>
      </c>
      <c r="C6" s="8" t="s">
        <v>655</v>
      </c>
      <c r="D6" s="8" t="s">
        <v>656</v>
      </c>
      <c r="E6" s="8" t="s">
        <v>657</v>
      </c>
      <c r="F6" s="300" t="s">
        <v>600</v>
      </c>
      <c r="G6" s="8" t="s">
        <v>631</v>
      </c>
      <c r="H6" s="8" t="s">
        <v>658</v>
      </c>
      <c r="I6" s="8" t="s">
        <v>412</v>
      </c>
      <c r="J6" s="8" t="s">
        <v>413</v>
      </c>
      <c r="K6" s="8" t="s">
        <v>415</v>
      </c>
      <c r="L6" s="8" t="s">
        <v>143</v>
      </c>
      <c r="M6" s="2" t="s">
        <v>516</v>
      </c>
    </row>
    <row r="7" spans="1:13" ht="12.75" customHeight="1">
      <c r="A7" s="10" t="str">
        <f t="shared" ref="A7:A26" si="0">IF(C7="","",ROW()-6)</f>
        <v/>
      </c>
      <c r="B7" s="11"/>
      <c r="C7" s="11"/>
      <c r="D7" s="11"/>
      <c r="E7" s="10"/>
      <c r="F7" s="12"/>
      <c r="G7" s="13"/>
      <c r="H7" s="13"/>
      <c r="I7" s="220"/>
      <c r="J7" s="13"/>
      <c r="K7" s="13" t="str">
        <f t="shared" ref="K7:K27" si="1">IF(I7=0,"",(J7-I7)/I7*100)</f>
        <v/>
      </c>
      <c r="L7" s="11"/>
      <c r="M7" s="2" t="s">
        <v>659</v>
      </c>
    </row>
    <row r="8" spans="1:13" ht="12.75" customHeight="1">
      <c r="A8" s="10" t="str">
        <f t="shared" si="0"/>
        <v/>
      </c>
      <c r="B8" s="11"/>
      <c r="C8" s="11"/>
      <c r="D8" s="11"/>
      <c r="E8" s="10"/>
      <c r="F8" s="12"/>
      <c r="G8" s="13"/>
      <c r="H8" s="13"/>
      <c r="I8" s="220"/>
      <c r="J8" s="13"/>
      <c r="K8" s="13" t="str">
        <f t="shared" si="1"/>
        <v/>
      </c>
      <c r="L8" s="11"/>
      <c r="M8" s="2" t="s">
        <v>660</v>
      </c>
    </row>
    <row r="9" spans="1:13" ht="12.75" customHeight="1">
      <c r="A9" s="10" t="str">
        <f t="shared" si="0"/>
        <v/>
      </c>
      <c r="B9" s="11"/>
      <c r="C9" s="11"/>
      <c r="D9" s="11"/>
      <c r="E9" s="10"/>
      <c r="F9" s="12"/>
      <c r="G9" s="13"/>
      <c r="H9" s="13"/>
      <c r="I9" s="220"/>
      <c r="J9" s="13"/>
      <c r="K9" s="13" t="str">
        <f t="shared" si="1"/>
        <v/>
      </c>
      <c r="L9" s="11"/>
      <c r="M9" s="2" t="s">
        <v>661</v>
      </c>
    </row>
    <row r="10" spans="1:13" ht="12.75" customHeight="1">
      <c r="A10" s="10" t="str">
        <f t="shared" si="0"/>
        <v/>
      </c>
      <c r="B10" s="11"/>
      <c r="C10" s="11"/>
      <c r="D10" s="11"/>
      <c r="E10" s="10"/>
      <c r="F10" s="12"/>
      <c r="G10" s="13"/>
      <c r="H10" s="13"/>
      <c r="I10" s="220"/>
      <c r="J10" s="13"/>
      <c r="K10" s="13" t="str">
        <f t="shared" si="1"/>
        <v/>
      </c>
      <c r="L10" s="11"/>
      <c r="M10" s="2" t="s">
        <v>662</v>
      </c>
    </row>
    <row r="11" spans="1:13" ht="12.75" customHeight="1">
      <c r="A11" s="10" t="str">
        <f t="shared" si="0"/>
        <v/>
      </c>
      <c r="B11" s="11"/>
      <c r="C11" s="11"/>
      <c r="D11" s="11"/>
      <c r="E11" s="10"/>
      <c r="F11" s="12"/>
      <c r="G11" s="13"/>
      <c r="H11" s="13"/>
      <c r="I11" s="220"/>
      <c r="J11" s="13"/>
      <c r="K11" s="13" t="str">
        <f t="shared" si="1"/>
        <v/>
      </c>
      <c r="L11" s="11"/>
      <c r="M11" s="2" t="s">
        <v>663</v>
      </c>
    </row>
    <row r="12" spans="1:13" ht="12.75" customHeight="1">
      <c r="A12" s="10" t="str">
        <f t="shared" si="0"/>
        <v/>
      </c>
      <c r="B12" s="11"/>
      <c r="C12" s="11"/>
      <c r="D12" s="11"/>
      <c r="E12" s="10"/>
      <c r="F12" s="12"/>
      <c r="G12" s="13"/>
      <c r="H12" s="13"/>
      <c r="I12" s="220"/>
      <c r="J12" s="13"/>
      <c r="K12" s="13" t="str">
        <f t="shared" si="1"/>
        <v/>
      </c>
      <c r="L12" s="11"/>
      <c r="M12" s="2" t="s">
        <v>664</v>
      </c>
    </row>
    <row r="13" spans="1:13" ht="12.75" customHeight="1">
      <c r="A13" s="10" t="str">
        <f t="shared" si="0"/>
        <v/>
      </c>
      <c r="B13" s="11"/>
      <c r="C13" s="11"/>
      <c r="D13" s="11"/>
      <c r="E13" s="10"/>
      <c r="F13" s="12"/>
      <c r="G13" s="13"/>
      <c r="H13" s="13"/>
      <c r="I13" s="220"/>
      <c r="J13" s="13"/>
      <c r="K13" s="13" t="str">
        <f t="shared" si="1"/>
        <v/>
      </c>
      <c r="L13" s="11"/>
      <c r="M13" s="2" t="s">
        <v>665</v>
      </c>
    </row>
    <row r="14" spans="1:13" ht="12.75" customHeight="1">
      <c r="A14" s="10" t="str">
        <f t="shared" si="0"/>
        <v/>
      </c>
      <c r="B14" s="11"/>
      <c r="C14" s="11"/>
      <c r="D14" s="11"/>
      <c r="E14" s="10"/>
      <c r="F14" s="12"/>
      <c r="G14" s="13"/>
      <c r="H14" s="13"/>
      <c r="I14" s="220"/>
      <c r="J14" s="13"/>
      <c r="K14" s="13" t="str">
        <f t="shared" si="1"/>
        <v/>
      </c>
      <c r="L14" s="11"/>
      <c r="M14" s="2" t="s">
        <v>666</v>
      </c>
    </row>
    <row r="15" spans="1:13" ht="12.75" customHeight="1">
      <c r="A15" s="10" t="str">
        <f t="shared" si="0"/>
        <v/>
      </c>
      <c r="B15" s="11"/>
      <c r="C15" s="11"/>
      <c r="D15" s="11"/>
      <c r="E15" s="10"/>
      <c r="F15" s="12"/>
      <c r="G15" s="13"/>
      <c r="H15" s="13"/>
      <c r="I15" s="220"/>
      <c r="J15" s="13"/>
      <c r="K15" s="13" t="str">
        <f t="shared" si="1"/>
        <v/>
      </c>
      <c r="L15" s="11"/>
      <c r="M15" s="2" t="s">
        <v>667</v>
      </c>
    </row>
    <row r="16" spans="1:13" ht="12.75" customHeight="1">
      <c r="A16" s="10" t="str">
        <f t="shared" si="0"/>
        <v/>
      </c>
      <c r="B16" s="11"/>
      <c r="C16" s="11"/>
      <c r="D16" s="11"/>
      <c r="E16" s="10"/>
      <c r="F16" s="12"/>
      <c r="G16" s="13"/>
      <c r="H16" s="13"/>
      <c r="I16" s="220"/>
      <c r="J16" s="13"/>
      <c r="K16" s="13" t="str">
        <f t="shared" si="1"/>
        <v/>
      </c>
      <c r="L16" s="11"/>
      <c r="M16" s="2" t="s">
        <v>668</v>
      </c>
    </row>
    <row r="17" spans="1:13" ht="12.75" customHeight="1">
      <c r="A17" s="10" t="str">
        <f t="shared" si="0"/>
        <v/>
      </c>
      <c r="B17" s="11"/>
      <c r="C17" s="11"/>
      <c r="D17" s="11"/>
      <c r="E17" s="10"/>
      <c r="F17" s="12"/>
      <c r="G17" s="13"/>
      <c r="H17" s="13"/>
      <c r="I17" s="220"/>
      <c r="J17" s="13"/>
      <c r="K17" s="13" t="str">
        <f t="shared" si="1"/>
        <v/>
      </c>
      <c r="L17" s="11"/>
      <c r="M17" s="2" t="s">
        <v>669</v>
      </c>
    </row>
    <row r="18" spans="1:13" ht="12.75" customHeight="1">
      <c r="A18" s="10" t="str">
        <f t="shared" si="0"/>
        <v/>
      </c>
      <c r="B18" s="11"/>
      <c r="C18" s="11"/>
      <c r="D18" s="11"/>
      <c r="E18" s="10"/>
      <c r="F18" s="12"/>
      <c r="G18" s="13"/>
      <c r="H18" s="13"/>
      <c r="I18" s="220"/>
      <c r="J18" s="13"/>
      <c r="K18" s="13" t="str">
        <f t="shared" si="1"/>
        <v/>
      </c>
      <c r="L18" s="11"/>
      <c r="M18" s="2" t="s">
        <v>670</v>
      </c>
    </row>
    <row r="19" spans="1:13" ht="12.75" customHeight="1">
      <c r="A19" s="10" t="str">
        <f t="shared" si="0"/>
        <v/>
      </c>
      <c r="B19" s="11"/>
      <c r="C19" s="11"/>
      <c r="D19" s="11"/>
      <c r="E19" s="10"/>
      <c r="F19" s="12"/>
      <c r="G19" s="13"/>
      <c r="H19" s="13"/>
      <c r="I19" s="220"/>
      <c r="J19" s="13"/>
      <c r="K19" s="13" t="str">
        <f t="shared" si="1"/>
        <v/>
      </c>
      <c r="L19" s="11"/>
      <c r="M19" s="2" t="s">
        <v>671</v>
      </c>
    </row>
    <row r="20" spans="1:13" ht="12.75" customHeight="1">
      <c r="A20" s="10" t="str">
        <f t="shared" si="0"/>
        <v/>
      </c>
      <c r="B20" s="11"/>
      <c r="C20" s="11"/>
      <c r="D20" s="11"/>
      <c r="E20" s="10"/>
      <c r="F20" s="12"/>
      <c r="G20" s="13"/>
      <c r="H20" s="13"/>
      <c r="I20" s="220"/>
      <c r="J20" s="13"/>
      <c r="K20" s="13" t="str">
        <f t="shared" si="1"/>
        <v/>
      </c>
      <c r="L20" s="11"/>
      <c r="M20" s="2" t="s">
        <v>672</v>
      </c>
    </row>
    <row r="21" spans="1:13" ht="12.75" customHeight="1">
      <c r="A21" s="10" t="str">
        <f t="shared" si="0"/>
        <v/>
      </c>
      <c r="B21" s="11"/>
      <c r="C21" s="11"/>
      <c r="D21" s="11"/>
      <c r="E21" s="10"/>
      <c r="F21" s="12"/>
      <c r="G21" s="13"/>
      <c r="H21" s="13"/>
      <c r="I21" s="220"/>
      <c r="J21" s="13"/>
      <c r="K21" s="13" t="str">
        <f t="shared" si="1"/>
        <v/>
      </c>
      <c r="L21" s="11"/>
      <c r="M21" s="2" t="s">
        <v>673</v>
      </c>
    </row>
    <row r="22" spans="1:13" ht="12.75" customHeight="1">
      <c r="A22" s="10" t="str">
        <f t="shared" si="0"/>
        <v/>
      </c>
      <c r="B22" s="11"/>
      <c r="C22" s="11"/>
      <c r="D22" s="11"/>
      <c r="E22" s="10"/>
      <c r="F22" s="12"/>
      <c r="G22" s="13"/>
      <c r="H22" s="13"/>
      <c r="I22" s="220"/>
      <c r="J22" s="13"/>
      <c r="K22" s="13" t="str">
        <f t="shared" si="1"/>
        <v/>
      </c>
      <c r="L22" s="11"/>
      <c r="M22" s="2" t="s">
        <v>674</v>
      </c>
    </row>
    <row r="23" spans="1:13" ht="12.75" customHeight="1">
      <c r="A23" s="10" t="str">
        <f t="shared" si="0"/>
        <v/>
      </c>
      <c r="B23" s="11"/>
      <c r="C23" s="11"/>
      <c r="D23" s="11"/>
      <c r="E23" s="10"/>
      <c r="F23" s="12"/>
      <c r="G23" s="13"/>
      <c r="H23" s="13"/>
      <c r="I23" s="220"/>
      <c r="J23" s="13"/>
      <c r="K23" s="13" t="str">
        <f t="shared" si="1"/>
        <v/>
      </c>
      <c r="L23" s="11"/>
      <c r="M23" s="2" t="s">
        <v>675</v>
      </c>
    </row>
    <row r="24" spans="1:13" ht="12.75" customHeight="1">
      <c r="A24" s="10" t="str">
        <f t="shared" si="0"/>
        <v/>
      </c>
      <c r="B24" s="11"/>
      <c r="C24" s="11"/>
      <c r="D24" s="11"/>
      <c r="E24" s="10"/>
      <c r="F24" s="12"/>
      <c r="G24" s="13"/>
      <c r="H24" s="13"/>
      <c r="I24" s="220"/>
      <c r="J24" s="13"/>
      <c r="K24" s="13" t="str">
        <f t="shared" si="1"/>
        <v/>
      </c>
      <c r="L24" s="11"/>
      <c r="M24" s="2" t="s">
        <v>676</v>
      </c>
    </row>
    <row r="25" spans="1:13" ht="12.75" customHeight="1">
      <c r="A25" s="10" t="str">
        <f t="shared" si="0"/>
        <v/>
      </c>
      <c r="B25" s="11"/>
      <c r="C25" s="11"/>
      <c r="D25" s="11"/>
      <c r="E25" s="10"/>
      <c r="F25" s="12"/>
      <c r="G25" s="13"/>
      <c r="H25" s="13"/>
      <c r="I25" s="220"/>
      <c r="J25" s="13"/>
      <c r="K25" s="13" t="str">
        <f t="shared" si="1"/>
        <v/>
      </c>
      <c r="L25" s="11"/>
      <c r="M25" s="2" t="s">
        <v>677</v>
      </c>
    </row>
    <row r="26" spans="1:13" ht="12.75" customHeight="1">
      <c r="A26" s="10" t="str">
        <f t="shared" si="0"/>
        <v/>
      </c>
      <c r="B26" s="11"/>
      <c r="C26" s="11"/>
      <c r="D26" s="11"/>
      <c r="E26" s="10"/>
      <c r="F26" s="12"/>
      <c r="G26" s="13"/>
      <c r="H26" s="13"/>
      <c r="I26" s="220"/>
      <c r="J26" s="13"/>
      <c r="K26" s="13" t="str">
        <f t="shared" si="1"/>
        <v/>
      </c>
      <c r="L26" s="11"/>
      <c r="M26" s="2" t="s">
        <v>678</v>
      </c>
    </row>
    <row r="27" spans="1:13" ht="15.75" customHeight="1">
      <c r="A27" s="659" t="s">
        <v>624</v>
      </c>
      <c r="B27" s="635"/>
      <c r="C27" s="16"/>
      <c r="D27" s="14"/>
      <c r="E27" s="14"/>
      <c r="F27" s="308"/>
      <c r="G27" s="16"/>
      <c r="H27" s="19"/>
      <c r="I27" s="19">
        <f>SUM(I7:I26)</f>
        <v>0</v>
      </c>
      <c r="J27" s="19">
        <f>SUM(J7:J26)</f>
        <v>0</v>
      </c>
      <c r="K27" s="13" t="str">
        <f t="shared" si="1"/>
        <v/>
      </c>
      <c r="L27" s="16"/>
    </row>
    <row r="28" spans="1:13" ht="15.75" customHeight="1">
      <c r="A28" s="3" t="str">
        <f>基本信息输入表!$K$6&amp;"填表人："&amp;基本信息输入表!$M$20</f>
        <v>被评估单位填表人：</v>
      </c>
      <c r="J28" s="3" t="str">
        <f>"评估人员："&amp;基本信息输入表!$Q$20</f>
        <v>评估人员：</v>
      </c>
      <c r="M28" s="2" t="s">
        <v>533</v>
      </c>
    </row>
    <row r="29" spans="1:13" ht="15.75" customHeight="1">
      <c r="A29" s="3" t="str">
        <f>"填表日期："&amp;YEAR(基本信息输入表!$O$20)&amp;"年"&amp;MONTH(基本信息输入表!$O$20)&amp;"月"&amp;DAY(基本信息输入表!$O$20)&amp;"日"</f>
        <v>填表日期：1900年1月0日</v>
      </c>
    </row>
  </sheetData>
  <mergeCells count="5">
    <mergeCell ref="A2:L2"/>
    <mergeCell ref="A3:L3"/>
    <mergeCell ref="K4:L4"/>
    <mergeCell ref="K5:L5"/>
    <mergeCell ref="A27:B27"/>
  </mergeCells>
  <phoneticPr fontId="33" type="noConversion"/>
  <hyperlinks>
    <hyperlink ref="A1" location="索引目录!A1" display="返回索引目录" xr:uid="{00000000-0004-0000-1400-000000000000}"/>
  </hyperlinks>
  <printOptions horizontalCentered="1"/>
  <pageMargins left="0.98402777777777795" right="0.98402777777777795" top="0.98402777777777795" bottom="0.98402777777777795" header="0.47222222222222199" footer="0.35416666666666702"/>
  <pageSetup paperSize="9" scale="9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K29"/>
  <sheetViews>
    <sheetView showGridLines="0" zoomScale="96" zoomScaleNormal="96" workbookViewId="0">
      <selection activeCell="M8" sqref="M8:R8"/>
    </sheetView>
  </sheetViews>
  <sheetFormatPr defaultColWidth="9" defaultRowHeight="15.75" customHeight="1"/>
  <cols>
    <col min="1" max="1" width="5.25" style="3" customWidth="1"/>
    <col min="2" max="2" width="30.5" style="3" customWidth="1"/>
    <col min="3" max="4" width="8" style="217" customWidth="1"/>
    <col min="5" max="5" width="9.25" style="3" customWidth="1"/>
    <col min="6" max="6" width="8.75" style="3" customWidth="1"/>
    <col min="7" max="7" width="12.25" style="3" customWidth="1"/>
    <col min="8" max="8" width="9.75" style="3" hidden="1" customWidth="1"/>
    <col min="9" max="9" width="15.5" style="3" hidden="1" customWidth="1"/>
    <col min="10" max="10" width="16.75" style="3" customWidth="1"/>
    <col min="11" max="11" width="8.75" style="2" customWidth="1"/>
    <col min="12" max="13" width="9" style="3" customWidth="1"/>
    <col min="14" max="16384" width="9" style="3"/>
  </cols>
  <sheetData>
    <row r="1" spans="1:11" ht="15.75" customHeight="1">
      <c r="A1" s="4" t="s">
        <v>125</v>
      </c>
    </row>
    <row r="2" spans="1:11" s="1" customFormat="1" ht="30" customHeight="1">
      <c r="A2" s="651" t="s">
        <v>679</v>
      </c>
      <c r="B2" s="652"/>
      <c r="C2" s="652"/>
      <c r="D2" s="652"/>
      <c r="E2" s="652"/>
      <c r="F2" s="652"/>
      <c r="G2" s="652"/>
      <c r="H2" s="652"/>
      <c r="I2" s="652"/>
      <c r="J2" s="652"/>
      <c r="K2" s="5"/>
    </row>
    <row r="3" spans="1:11" ht="15.75" customHeight="1">
      <c r="A3" s="653" t="str">
        <f>"评估基准日："&amp;TEXT(基本信息输入表!M7,"yyyy年mm月dd日")</f>
        <v>评估基准日：2025年07月31日</v>
      </c>
      <c r="B3" s="654"/>
      <c r="C3" s="663"/>
      <c r="D3" s="663"/>
      <c r="E3" s="654"/>
      <c r="F3" s="654"/>
      <c r="G3" s="654"/>
      <c r="H3" s="654"/>
      <c r="I3" s="654"/>
      <c r="J3" s="654"/>
    </row>
    <row r="4" spans="1:11" ht="14.25" customHeight="1">
      <c r="A4" s="2"/>
      <c r="B4" s="2"/>
      <c r="C4" s="218"/>
      <c r="D4" s="218"/>
      <c r="E4" s="2"/>
      <c r="F4" s="2"/>
      <c r="G4" s="2"/>
      <c r="H4" s="2"/>
      <c r="I4" s="2"/>
      <c r="J4" s="17" t="s">
        <v>680</v>
      </c>
    </row>
    <row r="5" spans="1:11" ht="15.75" customHeight="1">
      <c r="A5" s="3" t="str">
        <f>基本信息输入表!K6&amp;"："&amp;基本信息输入表!M6</f>
        <v>被评估单位：西安曲江影视投资（集团）有限公司</v>
      </c>
      <c r="J5" s="17" t="s">
        <v>561</v>
      </c>
    </row>
    <row r="6" spans="1:11" s="2" customFormat="1" ht="15.75" customHeight="1">
      <c r="A6" s="665" t="s">
        <v>127</v>
      </c>
      <c r="B6" s="665" t="s">
        <v>681</v>
      </c>
      <c r="C6" s="667" t="s">
        <v>682</v>
      </c>
      <c r="D6" s="667" t="s">
        <v>683</v>
      </c>
      <c r="E6" s="665" t="s">
        <v>630</v>
      </c>
      <c r="F6" s="658" t="s">
        <v>684</v>
      </c>
      <c r="G6" s="601"/>
      <c r="H6" s="665" t="s">
        <v>413</v>
      </c>
      <c r="I6" s="665" t="s">
        <v>415</v>
      </c>
      <c r="J6" s="665" t="s">
        <v>143</v>
      </c>
    </row>
    <row r="7" spans="1:11" ht="15.75" customHeight="1">
      <c r="A7" s="666"/>
      <c r="B7" s="666"/>
      <c r="C7" s="666"/>
      <c r="D7" s="666"/>
      <c r="E7" s="666"/>
      <c r="F7" s="244" t="s">
        <v>412</v>
      </c>
      <c r="G7" s="244" t="s">
        <v>685</v>
      </c>
      <c r="H7" s="666"/>
      <c r="I7" s="666"/>
      <c r="J7" s="666"/>
      <c r="K7" s="2" t="s">
        <v>516</v>
      </c>
    </row>
    <row r="8" spans="1:11" ht="12.75" customHeight="1">
      <c r="A8" s="10" t="str">
        <f t="shared" ref="A8:A24" si="0">IF(B8="","",ROW()-7)</f>
        <v/>
      </c>
      <c r="B8" s="11"/>
      <c r="C8" s="12"/>
      <c r="D8" s="12"/>
      <c r="E8" s="211"/>
      <c r="F8" s="220"/>
      <c r="G8" s="220"/>
      <c r="H8" s="13"/>
      <c r="I8" s="13" t="str">
        <f t="shared" ref="I8:I25" si="1">IF(F8=0,"",(H8-F8)/F8*100)</f>
        <v/>
      </c>
      <c r="J8" s="11"/>
      <c r="K8" s="2" t="s">
        <v>686</v>
      </c>
    </row>
    <row r="9" spans="1:11" ht="12.75" customHeight="1">
      <c r="A9" s="10" t="str">
        <f t="shared" si="0"/>
        <v/>
      </c>
      <c r="B9" s="11"/>
      <c r="C9" s="12"/>
      <c r="D9" s="12"/>
      <c r="E9" s="211"/>
      <c r="F9" s="220"/>
      <c r="G9" s="220"/>
      <c r="H9" s="13"/>
      <c r="I9" s="13" t="str">
        <f t="shared" si="1"/>
        <v/>
      </c>
      <c r="J9" s="11"/>
      <c r="K9" s="2" t="s">
        <v>687</v>
      </c>
    </row>
    <row r="10" spans="1:11" ht="12.75" customHeight="1">
      <c r="A10" s="10" t="str">
        <f t="shared" si="0"/>
        <v/>
      </c>
      <c r="B10" s="11"/>
      <c r="C10" s="12"/>
      <c r="D10" s="12"/>
      <c r="E10" s="211"/>
      <c r="F10" s="220"/>
      <c r="G10" s="220"/>
      <c r="H10" s="13"/>
      <c r="I10" s="13" t="str">
        <f t="shared" si="1"/>
        <v/>
      </c>
      <c r="J10" s="11"/>
      <c r="K10" s="2" t="s">
        <v>688</v>
      </c>
    </row>
    <row r="11" spans="1:11" ht="12.75" customHeight="1">
      <c r="A11" s="10" t="str">
        <f t="shared" si="0"/>
        <v/>
      </c>
      <c r="B11" s="11"/>
      <c r="C11" s="12"/>
      <c r="D11" s="12"/>
      <c r="E11" s="211"/>
      <c r="F11" s="220"/>
      <c r="G11" s="220"/>
      <c r="H11" s="13"/>
      <c r="I11" s="13" t="str">
        <f t="shared" si="1"/>
        <v/>
      </c>
      <c r="J11" s="11"/>
      <c r="K11" s="2" t="s">
        <v>689</v>
      </c>
    </row>
    <row r="12" spans="1:11" ht="12.75" customHeight="1">
      <c r="A12" s="10" t="str">
        <f t="shared" si="0"/>
        <v/>
      </c>
      <c r="B12" s="11"/>
      <c r="C12" s="12"/>
      <c r="D12" s="12"/>
      <c r="E12" s="211"/>
      <c r="F12" s="220"/>
      <c r="G12" s="220"/>
      <c r="H12" s="13"/>
      <c r="I12" s="13" t="str">
        <f t="shared" si="1"/>
        <v/>
      </c>
      <c r="J12" s="11"/>
      <c r="K12" s="2" t="s">
        <v>690</v>
      </c>
    </row>
    <row r="13" spans="1:11" ht="12.75" customHeight="1">
      <c r="A13" s="10" t="str">
        <f t="shared" si="0"/>
        <v/>
      </c>
      <c r="B13" s="11"/>
      <c r="C13" s="12"/>
      <c r="D13" s="12"/>
      <c r="E13" s="211"/>
      <c r="F13" s="220"/>
      <c r="G13" s="220"/>
      <c r="H13" s="13"/>
      <c r="I13" s="13" t="str">
        <f t="shared" si="1"/>
        <v/>
      </c>
      <c r="J13" s="11"/>
      <c r="K13" s="2" t="s">
        <v>691</v>
      </c>
    </row>
    <row r="14" spans="1:11" ht="12.75" customHeight="1">
      <c r="A14" s="10" t="str">
        <f t="shared" si="0"/>
        <v/>
      </c>
      <c r="B14" s="11"/>
      <c r="C14" s="12"/>
      <c r="D14" s="12"/>
      <c r="E14" s="211"/>
      <c r="F14" s="220"/>
      <c r="G14" s="220"/>
      <c r="H14" s="13"/>
      <c r="I14" s="13" t="str">
        <f t="shared" si="1"/>
        <v/>
      </c>
      <c r="J14" s="11"/>
      <c r="K14" s="2" t="s">
        <v>692</v>
      </c>
    </row>
    <row r="15" spans="1:11" ht="12.75" customHeight="1">
      <c r="A15" s="10" t="str">
        <f t="shared" si="0"/>
        <v/>
      </c>
      <c r="B15" s="11"/>
      <c r="C15" s="12"/>
      <c r="D15" s="12"/>
      <c r="E15" s="211"/>
      <c r="F15" s="220"/>
      <c r="G15" s="220"/>
      <c r="H15" s="13"/>
      <c r="I15" s="13" t="str">
        <f t="shared" si="1"/>
        <v/>
      </c>
      <c r="J15" s="11"/>
      <c r="K15" s="2" t="s">
        <v>693</v>
      </c>
    </row>
    <row r="16" spans="1:11" ht="12.75" customHeight="1">
      <c r="A16" s="10" t="str">
        <f t="shared" si="0"/>
        <v/>
      </c>
      <c r="B16" s="11"/>
      <c r="C16" s="12"/>
      <c r="D16" s="12"/>
      <c r="E16" s="211"/>
      <c r="F16" s="220"/>
      <c r="G16" s="220"/>
      <c r="H16" s="13"/>
      <c r="I16" s="13" t="str">
        <f t="shared" si="1"/>
        <v/>
      </c>
      <c r="J16" s="11"/>
      <c r="K16" s="2" t="s">
        <v>694</v>
      </c>
    </row>
    <row r="17" spans="1:11" ht="12.75" customHeight="1">
      <c r="A17" s="10" t="str">
        <f t="shared" si="0"/>
        <v/>
      </c>
      <c r="B17" s="11"/>
      <c r="C17" s="12"/>
      <c r="D17" s="12"/>
      <c r="E17" s="211"/>
      <c r="F17" s="220"/>
      <c r="G17" s="220"/>
      <c r="H17" s="13"/>
      <c r="I17" s="13" t="str">
        <f t="shared" si="1"/>
        <v/>
      </c>
      <c r="J17" s="11"/>
      <c r="K17" s="2" t="s">
        <v>695</v>
      </c>
    </row>
    <row r="18" spans="1:11" ht="12.75" customHeight="1">
      <c r="A18" s="10" t="str">
        <f t="shared" si="0"/>
        <v/>
      </c>
      <c r="B18" s="11"/>
      <c r="C18" s="12"/>
      <c r="D18" s="12"/>
      <c r="E18" s="211"/>
      <c r="F18" s="220"/>
      <c r="G18" s="220"/>
      <c r="H18" s="13"/>
      <c r="I18" s="13" t="str">
        <f t="shared" si="1"/>
        <v/>
      </c>
      <c r="J18" s="11"/>
      <c r="K18" s="2" t="s">
        <v>696</v>
      </c>
    </row>
    <row r="19" spans="1:11" ht="12.75" customHeight="1">
      <c r="A19" s="10" t="str">
        <f t="shared" si="0"/>
        <v/>
      </c>
      <c r="B19" s="11"/>
      <c r="C19" s="12"/>
      <c r="D19" s="12"/>
      <c r="E19" s="211"/>
      <c r="F19" s="220"/>
      <c r="G19" s="220"/>
      <c r="H19" s="13"/>
      <c r="I19" s="13" t="str">
        <f t="shared" si="1"/>
        <v/>
      </c>
      <c r="J19" s="11"/>
      <c r="K19" s="2" t="s">
        <v>697</v>
      </c>
    </row>
    <row r="20" spans="1:11" ht="12.75" customHeight="1">
      <c r="A20" s="10" t="str">
        <f t="shared" si="0"/>
        <v/>
      </c>
      <c r="B20" s="11"/>
      <c r="C20" s="12"/>
      <c r="D20" s="12"/>
      <c r="E20" s="211"/>
      <c r="F20" s="220"/>
      <c r="G20" s="220"/>
      <c r="H20" s="13"/>
      <c r="I20" s="13" t="str">
        <f t="shared" si="1"/>
        <v/>
      </c>
      <c r="J20" s="11"/>
      <c r="K20" s="2" t="s">
        <v>698</v>
      </c>
    </row>
    <row r="21" spans="1:11" ht="12.75" customHeight="1">
      <c r="A21" s="10" t="str">
        <f t="shared" si="0"/>
        <v/>
      </c>
      <c r="B21" s="11"/>
      <c r="C21" s="12"/>
      <c r="D21" s="12"/>
      <c r="E21" s="211"/>
      <c r="F21" s="220"/>
      <c r="G21" s="220"/>
      <c r="H21" s="13"/>
      <c r="I21" s="13" t="str">
        <f t="shared" si="1"/>
        <v/>
      </c>
      <c r="J21" s="11"/>
      <c r="K21" s="2" t="s">
        <v>699</v>
      </c>
    </row>
    <row r="22" spans="1:11" ht="12.75" customHeight="1">
      <c r="A22" s="10" t="str">
        <f t="shared" si="0"/>
        <v/>
      </c>
      <c r="B22" s="11"/>
      <c r="C22" s="12"/>
      <c r="D22" s="12"/>
      <c r="E22" s="211"/>
      <c r="F22" s="220"/>
      <c r="G22" s="220"/>
      <c r="H22" s="13"/>
      <c r="I22" s="13" t="str">
        <f t="shared" si="1"/>
        <v/>
      </c>
      <c r="J22" s="11"/>
      <c r="K22" s="2" t="s">
        <v>700</v>
      </c>
    </row>
    <row r="23" spans="1:11" ht="12.75" customHeight="1">
      <c r="A23" s="10" t="str">
        <f t="shared" si="0"/>
        <v/>
      </c>
      <c r="B23" s="11"/>
      <c r="C23" s="12"/>
      <c r="D23" s="12"/>
      <c r="E23" s="211"/>
      <c r="F23" s="220"/>
      <c r="G23" s="220"/>
      <c r="H23" s="13"/>
      <c r="I23" s="13" t="str">
        <f t="shared" si="1"/>
        <v/>
      </c>
      <c r="J23" s="11"/>
      <c r="K23" s="2" t="s">
        <v>701</v>
      </c>
    </row>
    <row r="24" spans="1:11" ht="12.75" customHeight="1">
      <c r="A24" s="10" t="str">
        <f t="shared" si="0"/>
        <v/>
      </c>
      <c r="B24" s="11"/>
      <c r="C24" s="12"/>
      <c r="D24" s="12"/>
      <c r="E24" s="211"/>
      <c r="F24" s="220"/>
      <c r="G24" s="220"/>
      <c r="H24" s="13"/>
      <c r="I24" s="13" t="str">
        <f t="shared" si="1"/>
        <v/>
      </c>
      <c r="J24" s="11"/>
      <c r="K24" s="2" t="s">
        <v>702</v>
      </c>
    </row>
    <row r="25" spans="1:11" ht="12.75" customHeight="1">
      <c r="A25" s="664" t="s">
        <v>703</v>
      </c>
      <c r="B25" s="601"/>
      <c r="C25" s="38"/>
      <c r="D25" s="38"/>
      <c r="E25" s="211"/>
      <c r="F25" s="13">
        <f>SUM(F8:F24)</f>
        <v>0</v>
      </c>
      <c r="G25" s="13">
        <f>SUM(G8:G24)</f>
        <v>0</v>
      </c>
      <c r="H25" s="13">
        <f>SUM(H8:H24)</f>
        <v>0</v>
      </c>
      <c r="I25" s="13" t="str">
        <f t="shared" si="1"/>
        <v/>
      </c>
      <c r="J25" s="11"/>
      <c r="K25" s="2" t="s">
        <v>704</v>
      </c>
    </row>
    <row r="26" spans="1:11" ht="12.75" customHeight="1">
      <c r="A26" s="664" t="s">
        <v>705</v>
      </c>
      <c r="B26" s="601"/>
      <c r="C26" s="38"/>
      <c r="D26" s="38"/>
      <c r="E26" s="211"/>
      <c r="F26" s="13">
        <f>G25</f>
        <v>0</v>
      </c>
      <c r="G26" s="13"/>
      <c r="H26" s="13"/>
      <c r="I26" s="13"/>
      <c r="J26" s="11"/>
      <c r="K26" s="2" t="s">
        <v>706</v>
      </c>
    </row>
    <row r="27" spans="1:11" ht="15.75" customHeight="1">
      <c r="A27" s="659" t="s">
        <v>707</v>
      </c>
      <c r="B27" s="635"/>
      <c r="C27" s="308"/>
      <c r="D27" s="308"/>
      <c r="E27" s="37"/>
      <c r="F27" s="19">
        <f>F25-F26</f>
        <v>0</v>
      </c>
      <c r="G27" s="19"/>
      <c r="H27" s="19">
        <f>H25</f>
        <v>0</v>
      </c>
      <c r="I27" s="13" t="str">
        <f>IF(F27=0,"",(H27-F27)/F27*100)</f>
        <v/>
      </c>
      <c r="J27" s="16"/>
    </row>
    <row r="28" spans="1:11" ht="15.75" customHeight="1">
      <c r="A28" s="3" t="str">
        <f>基本信息输入表!$K$6&amp;"填表人："&amp;基本信息输入表!$M$21</f>
        <v>被评估单位填表人：</v>
      </c>
      <c r="H28" s="3" t="str">
        <f>"评估人员："&amp;基本信息输入表!$Q$21</f>
        <v>评估人员：</v>
      </c>
      <c r="K28" s="2" t="s">
        <v>533</v>
      </c>
    </row>
    <row r="29" spans="1:11" ht="15.75" customHeight="1">
      <c r="A29" s="3" t="str">
        <f>"填表日期："&amp;YEAR(基本信息输入表!$O$21)&amp;"年"&amp;MONTH(基本信息输入表!$O$21)&amp;"月"&amp;DAY(基本信息输入表!$O$21)&amp;"日"</f>
        <v>填表日期：1900年1月0日</v>
      </c>
    </row>
  </sheetData>
  <mergeCells count="14">
    <mergeCell ref="A27:B27"/>
    <mergeCell ref="A6:A7"/>
    <mergeCell ref="B6:B7"/>
    <mergeCell ref="C6:C7"/>
    <mergeCell ref="D6:D7"/>
    <mergeCell ref="A2:J2"/>
    <mergeCell ref="A3:J3"/>
    <mergeCell ref="F6:G6"/>
    <mergeCell ref="A25:B25"/>
    <mergeCell ref="A26:B26"/>
    <mergeCell ref="E6:E7"/>
    <mergeCell ref="H6:H7"/>
    <mergeCell ref="I6:I7"/>
    <mergeCell ref="J6:J7"/>
  </mergeCells>
  <phoneticPr fontId="33" type="noConversion"/>
  <hyperlinks>
    <hyperlink ref="A1" location="索引目录!A1" display="返回索引目录" xr:uid="{00000000-0004-0000-1500-000000000000}"/>
  </hyperlinks>
  <printOptions horizontalCentered="1"/>
  <pageMargins left="0.98402777777777795" right="0.98402777777777795" top="0.98402777777777795" bottom="0.98402777777777795" header="0.47222222222222199" footer="0.35416666666666702"/>
  <pageSetup paperSize="9" scale="93"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M25"/>
  <sheetViews>
    <sheetView showGridLines="0" zoomScale="96" zoomScaleNormal="96" workbookViewId="0">
      <selection activeCell="M8" sqref="M8:R8"/>
    </sheetView>
  </sheetViews>
  <sheetFormatPr defaultColWidth="9" defaultRowHeight="15.75" customHeight="1"/>
  <cols>
    <col min="1" max="1" width="5.25" style="3" customWidth="1"/>
    <col min="2" max="2" width="41.25" style="3" customWidth="1"/>
    <col min="3" max="3" width="8" style="3" customWidth="1"/>
    <col min="4" max="4" width="8" style="217" customWidth="1"/>
    <col min="5" max="5" width="9.75" style="3" customWidth="1"/>
    <col min="6" max="6" width="4.75" style="3" customWidth="1"/>
    <col min="7" max="7" width="11.25" style="3" customWidth="1"/>
    <col min="8" max="8" width="11.75" style="3" customWidth="1"/>
    <col min="9" max="9" width="8" style="3" customWidth="1"/>
    <col min="10" max="10" width="11.75" style="3" hidden="1" customWidth="1"/>
    <col min="11" max="11" width="7.75" style="3" hidden="1" customWidth="1"/>
    <col min="12" max="12" width="16.75" style="3" customWidth="1"/>
    <col min="13" max="13" width="8.75" style="3" customWidth="1"/>
    <col min="14" max="15" width="9" style="3" customWidth="1"/>
    <col min="16" max="16384" width="9" style="3"/>
  </cols>
  <sheetData>
    <row r="1" spans="1:13" ht="15.75" customHeight="1">
      <c r="A1" s="4" t="s">
        <v>125</v>
      </c>
    </row>
    <row r="2" spans="1:13" s="1" customFormat="1" ht="30" customHeight="1">
      <c r="A2" s="651" t="s">
        <v>708</v>
      </c>
      <c r="B2" s="652"/>
      <c r="C2" s="652"/>
      <c r="D2" s="652"/>
      <c r="E2" s="652"/>
      <c r="F2" s="652"/>
      <c r="G2" s="652"/>
      <c r="H2" s="652"/>
      <c r="I2" s="652"/>
      <c r="J2" s="652"/>
      <c r="K2" s="652"/>
      <c r="L2" s="652"/>
    </row>
    <row r="3" spans="1:13" ht="15.75" customHeight="1">
      <c r="A3" s="653" t="str">
        <f>"评估基准日："&amp;TEXT(基本信息输入表!M7,"yyyy年mm月dd日")</f>
        <v>评估基准日：2025年07月31日</v>
      </c>
      <c r="B3" s="654"/>
      <c r="C3" s="654"/>
      <c r="D3" s="663"/>
      <c r="E3" s="654"/>
      <c r="F3" s="654"/>
      <c r="G3" s="654"/>
      <c r="H3" s="654"/>
      <c r="I3" s="654"/>
      <c r="J3" s="654"/>
      <c r="K3" s="654"/>
      <c r="L3" s="654"/>
    </row>
    <row r="4" spans="1:13" ht="14.25" customHeight="1">
      <c r="A4" s="2"/>
      <c r="B4" s="2"/>
      <c r="C4" s="2"/>
      <c r="D4" s="218"/>
      <c r="E4" s="2"/>
      <c r="F4" s="2"/>
      <c r="G4" s="2"/>
      <c r="H4" s="2"/>
      <c r="I4" s="2"/>
      <c r="J4" s="2"/>
      <c r="K4" s="2"/>
      <c r="L4" s="17" t="s">
        <v>709</v>
      </c>
    </row>
    <row r="5" spans="1:13" ht="15.75" customHeight="1">
      <c r="A5" s="3" t="str">
        <f>基本信息输入表!K6&amp;"："&amp;基本信息输入表!M6</f>
        <v>被评估单位：西安曲江影视投资（集团）有限公司</v>
      </c>
      <c r="H5" s="49"/>
      <c r="I5" s="49"/>
      <c r="L5" s="17" t="s">
        <v>561</v>
      </c>
    </row>
    <row r="6" spans="1:13" s="2" customFormat="1" ht="15.75" customHeight="1">
      <c r="A6" s="665" t="s">
        <v>127</v>
      </c>
      <c r="B6" s="665" t="s">
        <v>710</v>
      </c>
      <c r="C6" s="665" t="s">
        <v>711</v>
      </c>
      <c r="D6" s="670" t="s">
        <v>712</v>
      </c>
      <c r="E6" s="665" t="s">
        <v>713</v>
      </c>
      <c r="F6" s="665" t="s">
        <v>513</v>
      </c>
      <c r="G6" s="668" t="s">
        <v>514</v>
      </c>
      <c r="H6" s="658" t="s">
        <v>684</v>
      </c>
      <c r="I6" s="658" t="s">
        <v>714</v>
      </c>
      <c r="J6" s="658" t="s">
        <v>413</v>
      </c>
      <c r="K6" s="665" t="s">
        <v>415</v>
      </c>
      <c r="L6" s="665" t="s">
        <v>143</v>
      </c>
    </row>
    <row r="7" spans="1:13" ht="15.75" customHeight="1">
      <c r="A7" s="666"/>
      <c r="B7" s="666"/>
      <c r="C7" s="666"/>
      <c r="D7" s="666"/>
      <c r="E7" s="666"/>
      <c r="F7" s="666"/>
      <c r="G7" s="621"/>
      <c r="H7" s="621"/>
      <c r="I7" s="621"/>
      <c r="J7" s="621"/>
      <c r="K7" s="666"/>
      <c r="L7" s="666"/>
      <c r="M7" s="2" t="s">
        <v>516</v>
      </c>
    </row>
    <row r="8" spans="1:13" ht="12.75" customHeight="1">
      <c r="A8" s="10" t="str">
        <f t="shared" ref="A8:A19" si="0">IF(B8="","",ROW()-7)</f>
        <v/>
      </c>
      <c r="B8" s="11"/>
      <c r="C8" s="11"/>
      <c r="D8" s="12"/>
      <c r="E8" s="57"/>
      <c r="F8" s="11"/>
      <c r="G8" s="13"/>
      <c r="H8" s="220"/>
      <c r="I8" s="220"/>
      <c r="J8" s="220"/>
      <c r="K8" s="13" t="str">
        <f t="shared" ref="K8:K20" si="1">IF(H8=0,"",(J8-H8)/(H8)*100)</f>
        <v/>
      </c>
      <c r="L8" s="11"/>
      <c r="M8" s="2" t="s">
        <v>715</v>
      </c>
    </row>
    <row r="9" spans="1:13" ht="12.75" customHeight="1">
      <c r="A9" s="10" t="str">
        <f t="shared" si="0"/>
        <v/>
      </c>
      <c r="B9" s="11"/>
      <c r="C9" s="11"/>
      <c r="D9" s="12"/>
      <c r="E9" s="57"/>
      <c r="F9" s="11"/>
      <c r="G9" s="13"/>
      <c r="H9" s="220"/>
      <c r="I9" s="220"/>
      <c r="J9" s="220"/>
      <c r="K9" s="13" t="str">
        <f t="shared" si="1"/>
        <v/>
      </c>
      <c r="L9" s="11"/>
      <c r="M9" s="2" t="s">
        <v>716</v>
      </c>
    </row>
    <row r="10" spans="1:13" ht="12.75" customHeight="1">
      <c r="A10" s="10" t="str">
        <f t="shared" si="0"/>
        <v/>
      </c>
      <c r="B10" s="11"/>
      <c r="C10" s="11"/>
      <c r="D10" s="12"/>
      <c r="E10" s="57"/>
      <c r="F10" s="11"/>
      <c r="G10" s="13"/>
      <c r="H10" s="220"/>
      <c r="I10" s="220"/>
      <c r="J10" s="220"/>
      <c r="K10" s="13" t="str">
        <f t="shared" si="1"/>
        <v/>
      </c>
      <c r="L10" s="11"/>
      <c r="M10" s="2" t="s">
        <v>717</v>
      </c>
    </row>
    <row r="11" spans="1:13" ht="12.75" customHeight="1">
      <c r="A11" s="10" t="str">
        <f t="shared" si="0"/>
        <v/>
      </c>
      <c r="B11" s="11"/>
      <c r="C11" s="11"/>
      <c r="D11" s="12"/>
      <c r="E11" s="57"/>
      <c r="F11" s="11"/>
      <c r="G11" s="13"/>
      <c r="H11" s="220"/>
      <c r="I11" s="220"/>
      <c r="J11" s="220"/>
      <c r="K11" s="13" t="str">
        <f t="shared" si="1"/>
        <v/>
      </c>
      <c r="L11" s="11"/>
      <c r="M11" s="2" t="s">
        <v>718</v>
      </c>
    </row>
    <row r="12" spans="1:13" ht="12.75" customHeight="1">
      <c r="A12" s="10" t="str">
        <f t="shared" si="0"/>
        <v/>
      </c>
      <c r="B12" s="11"/>
      <c r="C12" s="11"/>
      <c r="D12" s="12"/>
      <c r="E12" s="57"/>
      <c r="F12" s="11"/>
      <c r="G12" s="13"/>
      <c r="H12" s="220"/>
      <c r="I12" s="220"/>
      <c r="J12" s="220"/>
      <c r="K12" s="13" t="str">
        <f t="shared" si="1"/>
        <v/>
      </c>
      <c r="L12" s="11"/>
      <c r="M12" s="2" t="s">
        <v>719</v>
      </c>
    </row>
    <row r="13" spans="1:13" ht="12.75" customHeight="1">
      <c r="A13" s="10" t="str">
        <f t="shared" si="0"/>
        <v/>
      </c>
      <c r="B13" s="11"/>
      <c r="C13" s="11"/>
      <c r="D13" s="12"/>
      <c r="E13" s="57"/>
      <c r="F13" s="11"/>
      <c r="G13" s="13"/>
      <c r="H13" s="220"/>
      <c r="I13" s="220"/>
      <c r="J13" s="220"/>
      <c r="K13" s="13" t="str">
        <f t="shared" si="1"/>
        <v/>
      </c>
      <c r="L13" s="11"/>
      <c r="M13" s="2" t="s">
        <v>720</v>
      </c>
    </row>
    <row r="14" spans="1:13" ht="12.75" customHeight="1">
      <c r="A14" s="10" t="str">
        <f t="shared" si="0"/>
        <v/>
      </c>
      <c r="B14" s="11"/>
      <c r="C14" s="11"/>
      <c r="D14" s="12"/>
      <c r="E14" s="57"/>
      <c r="F14" s="11"/>
      <c r="G14" s="13"/>
      <c r="H14" s="220"/>
      <c r="I14" s="220"/>
      <c r="J14" s="220"/>
      <c r="K14" s="13" t="str">
        <f t="shared" si="1"/>
        <v/>
      </c>
      <c r="L14" s="11"/>
      <c r="M14" s="2" t="s">
        <v>721</v>
      </c>
    </row>
    <row r="15" spans="1:13" ht="12.75" customHeight="1">
      <c r="A15" s="10" t="str">
        <f t="shared" si="0"/>
        <v/>
      </c>
      <c r="B15" s="11"/>
      <c r="C15" s="11"/>
      <c r="D15" s="12"/>
      <c r="E15" s="57"/>
      <c r="F15" s="11"/>
      <c r="G15" s="13"/>
      <c r="H15" s="220"/>
      <c r="I15" s="220"/>
      <c r="J15" s="220"/>
      <c r="K15" s="13" t="str">
        <f t="shared" si="1"/>
        <v/>
      </c>
      <c r="L15" s="11"/>
      <c r="M15" s="2" t="s">
        <v>722</v>
      </c>
    </row>
    <row r="16" spans="1:13" ht="12.75" customHeight="1">
      <c r="A16" s="10" t="str">
        <f t="shared" si="0"/>
        <v/>
      </c>
      <c r="B16" s="11"/>
      <c r="C16" s="11"/>
      <c r="D16" s="12"/>
      <c r="E16" s="57"/>
      <c r="F16" s="11"/>
      <c r="G16" s="13"/>
      <c r="H16" s="220"/>
      <c r="I16" s="220"/>
      <c r="J16" s="220"/>
      <c r="K16" s="13" t="str">
        <f t="shared" si="1"/>
        <v/>
      </c>
      <c r="L16" s="11"/>
      <c r="M16" s="2" t="s">
        <v>723</v>
      </c>
    </row>
    <row r="17" spans="1:13" ht="12.75" customHeight="1">
      <c r="A17" s="10" t="str">
        <f t="shared" si="0"/>
        <v/>
      </c>
      <c r="B17" s="11"/>
      <c r="C17" s="11"/>
      <c r="D17" s="12"/>
      <c r="E17" s="57"/>
      <c r="F17" s="11"/>
      <c r="G17" s="13"/>
      <c r="H17" s="220"/>
      <c r="I17" s="220"/>
      <c r="J17" s="220"/>
      <c r="K17" s="13" t="str">
        <f t="shared" si="1"/>
        <v/>
      </c>
      <c r="L17" s="11"/>
      <c r="M17" s="2" t="s">
        <v>724</v>
      </c>
    </row>
    <row r="18" spans="1:13" ht="12.75" customHeight="1">
      <c r="A18" s="10" t="str">
        <f t="shared" si="0"/>
        <v/>
      </c>
      <c r="B18" s="11"/>
      <c r="C18" s="11"/>
      <c r="D18" s="12"/>
      <c r="E18" s="57"/>
      <c r="F18" s="11"/>
      <c r="G18" s="13"/>
      <c r="H18" s="220"/>
      <c r="I18" s="220"/>
      <c r="J18" s="220"/>
      <c r="K18" s="13" t="str">
        <f t="shared" si="1"/>
        <v/>
      </c>
      <c r="L18" s="11"/>
      <c r="M18" s="2" t="s">
        <v>725</v>
      </c>
    </row>
    <row r="19" spans="1:13" ht="12.75" customHeight="1">
      <c r="A19" s="10" t="str">
        <f t="shared" si="0"/>
        <v/>
      </c>
      <c r="B19" s="11"/>
      <c r="C19" s="11"/>
      <c r="D19" s="12"/>
      <c r="E19" s="57"/>
      <c r="F19" s="11"/>
      <c r="G19" s="13"/>
      <c r="H19" s="220"/>
      <c r="I19" s="220"/>
      <c r="J19" s="220"/>
      <c r="K19" s="13" t="str">
        <f t="shared" si="1"/>
        <v/>
      </c>
      <c r="L19" s="11"/>
      <c r="M19" s="2" t="s">
        <v>726</v>
      </c>
    </row>
    <row r="20" spans="1:13" ht="12.75" customHeight="1">
      <c r="A20" s="664" t="s">
        <v>481</v>
      </c>
      <c r="B20" s="601"/>
      <c r="C20" s="11"/>
      <c r="D20" s="38"/>
      <c r="E20" s="57"/>
      <c r="F20" s="11"/>
      <c r="G20" s="13"/>
      <c r="H20" s="220">
        <f>SUM(H8:H19)</f>
        <v>0</v>
      </c>
      <c r="I20" s="220">
        <f>SUM(I8:I19)</f>
        <v>0</v>
      </c>
      <c r="J20" s="220">
        <f>SUM(J8:J19)</f>
        <v>0</v>
      </c>
      <c r="K20" s="13" t="str">
        <f t="shared" si="1"/>
        <v/>
      </c>
      <c r="L20" s="11"/>
    </row>
    <row r="21" spans="1:13" ht="12.75" customHeight="1">
      <c r="A21" s="664" t="s">
        <v>727</v>
      </c>
      <c r="B21" s="601"/>
      <c r="C21" s="11"/>
      <c r="D21" s="38"/>
      <c r="E21" s="57"/>
      <c r="F21" s="11"/>
      <c r="G21" s="13"/>
      <c r="H21" s="220">
        <f>I20</f>
        <v>0</v>
      </c>
      <c r="I21" s="220"/>
      <c r="J21" s="220"/>
      <c r="K21" s="13"/>
      <c r="L21" s="11"/>
    </row>
    <row r="22" spans="1:13" ht="12.75" customHeight="1">
      <c r="A22" s="664" t="s">
        <v>728</v>
      </c>
      <c r="B22" s="601"/>
      <c r="C22" s="11"/>
      <c r="D22" s="38"/>
      <c r="E22" s="57"/>
      <c r="F22" s="11"/>
      <c r="G22" s="13"/>
      <c r="H22" s="220"/>
      <c r="I22" s="220"/>
      <c r="J22" s="220">
        <f>H21</f>
        <v>0</v>
      </c>
      <c r="K22" s="13"/>
      <c r="L22" s="11"/>
    </row>
    <row r="23" spans="1:13" ht="15.75" customHeight="1">
      <c r="A23" s="669" t="s">
        <v>729</v>
      </c>
      <c r="B23" s="635"/>
      <c r="C23" s="16"/>
      <c r="D23" s="219"/>
      <c r="E23" s="16"/>
      <c r="F23" s="16"/>
      <c r="G23" s="16"/>
      <c r="H23" s="221">
        <f>H20-H21</f>
        <v>0</v>
      </c>
      <c r="I23" s="221"/>
      <c r="J23" s="221">
        <f>J20-J22</f>
        <v>0</v>
      </c>
      <c r="K23" s="13" t="str">
        <f>IF(H23=0,"",(J23-H23)/(H23)*100)</f>
        <v/>
      </c>
      <c r="L23" s="16"/>
    </row>
    <row r="24" spans="1:13" ht="15.75" customHeight="1">
      <c r="A24" s="3" t="str">
        <f>基本信息输入表!$K$6&amp;"填表人："&amp;基本信息输入表!$M$22</f>
        <v>被评估单位填表人：</v>
      </c>
      <c r="J24" s="3" t="str">
        <f>"评估人员："&amp;基本信息输入表!$Q$22</f>
        <v>评估人员：</v>
      </c>
      <c r="M24" s="3" t="s">
        <v>533</v>
      </c>
    </row>
    <row r="25" spans="1:13" ht="15.75" customHeight="1">
      <c r="A25" s="3" t="str">
        <f>"填表日期："&amp;YEAR(基本信息输入表!$O$22)&amp;"年"&amp;MONTH(基本信息输入表!$O$22)&amp;"月"&amp;DAY(基本信息输入表!$O$22)&amp;"日"</f>
        <v>填表日期：1900年1月0日</v>
      </c>
    </row>
  </sheetData>
  <mergeCells count="18">
    <mergeCell ref="A23:B23"/>
    <mergeCell ref="A6:A7"/>
    <mergeCell ref="B6:B7"/>
    <mergeCell ref="C6:C7"/>
    <mergeCell ref="D6:D7"/>
    <mergeCell ref="A2:L2"/>
    <mergeCell ref="A3:L3"/>
    <mergeCell ref="A20:B20"/>
    <mergeCell ref="A21:B21"/>
    <mergeCell ref="A22:B22"/>
    <mergeCell ref="E6:E7"/>
    <mergeCell ref="F6:F7"/>
    <mergeCell ref="G6:G7"/>
    <mergeCell ref="H6:H7"/>
    <mergeCell ref="I6:I7"/>
    <mergeCell ref="J6:J7"/>
    <mergeCell ref="K6:K7"/>
    <mergeCell ref="L6:L7"/>
  </mergeCells>
  <phoneticPr fontId="33" type="noConversion"/>
  <hyperlinks>
    <hyperlink ref="A1" location="索引目录!A1" display="返回索引目录" xr:uid="{00000000-0004-0000-1600-000000000000}"/>
  </hyperlinks>
  <printOptions horizontalCentered="1"/>
  <pageMargins left="0.98402777777777795" right="0.98402777777777795" top="0.98402777777777795" bottom="0.98402777777777795" header="0.47222222222222199" footer="0.35416666666666702"/>
  <pageSetup paperSize="9" scale="80"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N28"/>
  <sheetViews>
    <sheetView showGridLines="0" zoomScale="96" zoomScaleNormal="96" workbookViewId="0">
      <selection activeCell="M8" sqref="M8:R8"/>
    </sheetView>
  </sheetViews>
  <sheetFormatPr defaultColWidth="9" defaultRowHeight="15.75" customHeight="1"/>
  <cols>
    <col min="1" max="1" width="6.25" style="3" customWidth="1"/>
    <col min="2" max="2" width="22.75" style="3" customWidth="1"/>
    <col min="3" max="3" width="8" style="3" customWidth="1"/>
    <col min="4" max="4" width="8" style="217" customWidth="1"/>
    <col min="5" max="5" width="9.75" style="3" customWidth="1"/>
    <col min="6" max="6" width="4.75" style="3" customWidth="1"/>
    <col min="7" max="7" width="11.25" style="3" customWidth="1"/>
    <col min="8" max="8" width="9.75" style="3" customWidth="1"/>
    <col min="9" max="9" width="8.75" style="3" customWidth="1"/>
    <col min="10" max="10" width="11.25" style="3" customWidth="1"/>
    <col min="11" max="11" width="9.75" style="3" hidden="1" customWidth="1"/>
    <col min="12" max="12" width="7.75" style="3" hidden="1" customWidth="1"/>
    <col min="13" max="13" width="16.75" style="3" customWidth="1"/>
    <col min="14" max="14" width="8.25" style="2" customWidth="1"/>
    <col min="15" max="16" width="9" style="3" customWidth="1"/>
    <col min="17" max="16384" width="9" style="3"/>
  </cols>
  <sheetData>
    <row r="1" spans="1:14" ht="15.75" customHeight="1">
      <c r="A1" s="4" t="s">
        <v>125</v>
      </c>
    </row>
    <row r="2" spans="1:14" s="1" customFormat="1" ht="30" customHeight="1">
      <c r="A2" s="651" t="s">
        <v>730</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63"/>
      <c r="E3" s="654"/>
      <c r="F3" s="654"/>
      <c r="G3" s="654"/>
      <c r="H3" s="654"/>
      <c r="I3" s="654"/>
      <c r="J3" s="654"/>
      <c r="K3" s="654"/>
      <c r="L3" s="654"/>
      <c r="M3" s="654"/>
    </row>
    <row r="4" spans="1:14" ht="14.25" customHeight="1">
      <c r="A4" s="2"/>
      <c r="B4" s="2"/>
      <c r="C4" s="2"/>
      <c r="D4" s="218"/>
      <c r="E4" s="2"/>
      <c r="F4" s="2"/>
      <c r="G4" s="2"/>
      <c r="H4" s="2"/>
      <c r="I4" s="2"/>
      <c r="J4" s="2"/>
      <c r="K4" s="2"/>
      <c r="L4" s="2"/>
      <c r="M4" s="17" t="s">
        <v>731</v>
      </c>
    </row>
    <row r="5" spans="1:14" ht="15.75" customHeight="1">
      <c r="A5" s="3" t="str">
        <f>基本信息输入表!K6&amp;"："&amp;基本信息输入表!M6</f>
        <v>被评估单位：西安曲江影视投资（集团）有限公司</v>
      </c>
      <c r="M5" s="17" t="s">
        <v>561</v>
      </c>
    </row>
    <row r="6" spans="1:14" s="2" customFormat="1" ht="15.75" customHeight="1">
      <c r="A6" s="665" t="s">
        <v>127</v>
      </c>
      <c r="B6" s="665" t="s">
        <v>732</v>
      </c>
      <c r="C6" s="665" t="s">
        <v>711</v>
      </c>
      <c r="D6" s="667" t="s">
        <v>733</v>
      </c>
      <c r="E6" s="665" t="s">
        <v>713</v>
      </c>
      <c r="F6" s="665" t="s">
        <v>513</v>
      </c>
      <c r="G6" s="665" t="s">
        <v>514</v>
      </c>
      <c r="H6" s="665" t="s">
        <v>734</v>
      </c>
      <c r="I6" s="658" t="s">
        <v>684</v>
      </c>
      <c r="J6" s="658" t="s">
        <v>685</v>
      </c>
      <c r="K6" s="665" t="s">
        <v>413</v>
      </c>
      <c r="L6" s="665" t="s">
        <v>415</v>
      </c>
      <c r="M6" s="665" t="s">
        <v>143</v>
      </c>
    </row>
    <row r="7" spans="1:14" ht="15.75" customHeight="1">
      <c r="A7" s="666"/>
      <c r="B7" s="666"/>
      <c r="C7" s="666"/>
      <c r="D7" s="666"/>
      <c r="E7" s="666"/>
      <c r="F7" s="666"/>
      <c r="G7" s="666"/>
      <c r="H7" s="666"/>
      <c r="I7" s="621"/>
      <c r="J7" s="621"/>
      <c r="K7" s="666"/>
      <c r="L7" s="666"/>
      <c r="M7" s="666"/>
      <c r="N7" s="2" t="s">
        <v>516</v>
      </c>
    </row>
    <row r="8" spans="1:14" ht="12.75" customHeight="1">
      <c r="A8" s="10" t="str">
        <f t="shared" ref="A8:A23" si="0">IF(B8="","",ROW()-7)</f>
        <v/>
      </c>
      <c r="B8" s="11"/>
      <c r="C8" s="11"/>
      <c r="D8" s="12"/>
      <c r="E8" s="57"/>
      <c r="F8" s="11"/>
      <c r="G8" s="13"/>
      <c r="H8" s="36"/>
      <c r="I8" s="220"/>
      <c r="J8" s="220"/>
      <c r="K8" s="13"/>
      <c r="L8" s="13" t="str">
        <f t="shared" ref="L8:L24" si="1">IF(I8=0,"",(K8-I8)/I8*100)</f>
        <v/>
      </c>
      <c r="M8" s="11"/>
      <c r="N8" s="2" t="s">
        <v>735</v>
      </c>
    </row>
    <row r="9" spans="1:14" ht="12.75" customHeight="1">
      <c r="A9" s="10" t="str">
        <f t="shared" si="0"/>
        <v/>
      </c>
      <c r="B9" s="11"/>
      <c r="C9" s="11"/>
      <c r="D9" s="12"/>
      <c r="E9" s="57"/>
      <c r="F9" s="11"/>
      <c r="G9" s="13"/>
      <c r="H9" s="36"/>
      <c r="I9" s="220"/>
      <c r="J9" s="220"/>
      <c r="K9" s="13"/>
      <c r="L9" s="13" t="str">
        <f t="shared" si="1"/>
        <v/>
      </c>
      <c r="M9" s="11"/>
      <c r="N9" s="2" t="s">
        <v>736</v>
      </c>
    </row>
    <row r="10" spans="1:14" ht="12.75" customHeight="1">
      <c r="A10" s="10" t="str">
        <f t="shared" si="0"/>
        <v/>
      </c>
      <c r="B10" s="11"/>
      <c r="C10" s="11"/>
      <c r="D10" s="12"/>
      <c r="E10" s="57"/>
      <c r="F10" s="11"/>
      <c r="G10" s="13"/>
      <c r="H10" s="36"/>
      <c r="I10" s="220"/>
      <c r="J10" s="220"/>
      <c r="K10" s="13"/>
      <c r="L10" s="13" t="str">
        <f t="shared" si="1"/>
        <v/>
      </c>
      <c r="M10" s="11"/>
      <c r="N10" s="2" t="s">
        <v>737</v>
      </c>
    </row>
    <row r="11" spans="1:14" ht="12.75" customHeight="1">
      <c r="A11" s="10" t="str">
        <f t="shared" si="0"/>
        <v/>
      </c>
      <c r="B11" s="11"/>
      <c r="C11" s="11"/>
      <c r="D11" s="12"/>
      <c r="E11" s="57"/>
      <c r="F11" s="11"/>
      <c r="G11" s="13"/>
      <c r="H11" s="36"/>
      <c r="I11" s="220"/>
      <c r="J11" s="220"/>
      <c r="K11" s="13"/>
      <c r="L11" s="13" t="str">
        <f t="shared" si="1"/>
        <v/>
      </c>
      <c r="M11" s="11"/>
      <c r="N11" s="2" t="s">
        <v>738</v>
      </c>
    </row>
    <row r="12" spans="1:14" ht="12.75" customHeight="1">
      <c r="A12" s="10" t="str">
        <f t="shared" si="0"/>
        <v/>
      </c>
      <c r="B12" s="11"/>
      <c r="C12" s="11"/>
      <c r="D12" s="12"/>
      <c r="E12" s="57"/>
      <c r="F12" s="11"/>
      <c r="G12" s="13"/>
      <c r="H12" s="36"/>
      <c r="I12" s="220"/>
      <c r="J12" s="220"/>
      <c r="K12" s="13"/>
      <c r="L12" s="13" t="str">
        <f t="shared" si="1"/>
        <v/>
      </c>
      <c r="M12" s="11"/>
      <c r="N12" s="2" t="s">
        <v>739</v>
      </c>
    </row>
    <row r="13" spans="1:14" ht="12.75" customHeight="1">
      <c r="A13" s="10" t="str">
        <f t="shared" si="0"/>
        <v/>
      </c>
      <c r="B13" s="11"/>
      <c r="C13" s="11"/>
      <c r="D13" s="12"/>
      <c r="E13" s="57"/>
      <c r="F13" s="11"/>
      <c r="G13" s="13"/>
      <c r="H13" s="36"/>
      <c r="I13" s="220"/>
      <c r="J13" s="220"/>
      <c r="K13" s="13"/>
      <c r="L13" s="13" t="str">
        <f t="shared" si="1"/>
        <v/>
      </c>
      <c r="M13" s="11"/>
      <c r="N13" s="2" t="s">
        <v>740</v>
      </c>
    </row>
    <row r="14" spans="1:14" ht="12.75" customHeight="1">
      <c r="A14" s="10" t="str">
        <f t="shared" si="0"/>
        <v/>
      </c>
      <c r="B14" s="11"/>
      <c r="C14" s="11"/>
      <c r="D14" s="12"/>
      <c r="E14" s="57"/>
      <c r="F14" s="11"/>
      <c r="G14" s="13"/>
      <c r="H14" s="36"/>
      <c r="I14" s="220"/>
      <c r="J14" s="220"/>
      <c r="K14" s="13"/>
      <c r="L14" s="13" t="str">
        <f t="shared" si="1"/>
        <v/>
      </c>
      <c r="M14" s="11"/>
      <c r="N14" s="2" t="s">
        <v>741</v>
      </c>
    </row>
    <row r="15" spans="1:14" ht="12.75" customHeight="1">
      <c r="A15" s="10" t="str">
        <f t="shared" si="0"/>
        <v/>
      </c>
      <c r="B15" s="11"/>
      <c r="C15" s="11"/>
      <c r="D15" s="12"/>
      <c r="E15" s="57"/>
      <c r="F15" s="11"/>
      <c r="G15" s="13"/>
      <c r="H15" s="36"/>
      <c r="I15" s="220"/>
      <c r="J15" s="220"/>
      <c r="K15" s="13"/>
      <c r="L15" s="13" t="str">
        <f t="shared" si="1"/>
        <v/>
      </c>
      <c r="M15" s="11"/>
      <c r="N15" s="2" t="s">
        <v>742</v>
      </c>
    </row>
    <row r="16" spans="1:14" ht="12.75" customHeight="1">
      <c r="A16" s="10" t="str">
        <f t="shared" si="0"/>
        <v/>
      </c>
      <c r="B16" s="11"/>
      <c r="C16" s="11"/>
      <c r="D16" s="12"/>
      <c r="E16" s="57"/>
      <c r="F16" s="11"/>
      <c r="G16" s="13"/>
      <c r="H16" s="36"/>
      <c r="I16" s="220"/>
      <c r="J16" s="220"/>
      <c r="K16" s="13"/>
      <c r="L16" s="13" t="str">
        <f t="shared" si="1"/>
        <v/>
      </c>
      <c r="M16" s="11"/>
      <c r="N16" s="2" t="s">
        <v>743</v>
      </c>
    </row>
    <row r="17" spans="1:14" ht="12.75" customHeight="1">
      <c r="A17" s="10" t="str">
        <f t="shared" si="0"/>
        <v/>
      </c>
      <c r="B17" s="11"/>
      <c r="C17" s="11"/>
      <c r="D17" s="12"/>
      <c r="E17" s="57"/>
      <c r="F17" s="11"/>
      <c r="G17" s="13"/>
      <c r="H17" s="36"/>
      <c r="I17" s="220"/>
      <c r="J17" s="220"/>
      <c r="K17" s="13"/>
      <c r="L17" s="13" t="str">
        <f t="shared" si="1"/>
        <v/>
      </c>
      <c r="M17" s="11"/>
      <c r="N17" s="2" t="s">
        <v>744</v>
      </c>
    </row>
    <row r="18" spans="1:14" ht="12.75" customHeight="1">
      <c r="A18" s="10" t="str">
        <f t="shared" si="0"/>
        <v/>
      </c>
      <c r="B18" s="11"/>
      <c r="C18" s="11"/>
      <c r="D18" s="12"/>
      <c r="E18" s="57"/>
      <c r="F18" s="11"/>
      <c r="G18" s="13"/>
      <c r="H18" s="36"/>
      <c r="I18" s="220"/>
      <c r="J18" s="220"/>
      <c r="K18" s="13"/>
      <c r="L18" s="13" t="str">
        <f t="shared" si="1"/>
        <v/>
      </c>
      <c r="M18" s="11"/>
      <c r="N18" s="2" t="s">
        <v>745</v>
      </c>
    </row>
    <row r="19" spans="1:14" ht="12.75" customHeight="1">
      <c r="A19" s="10" t="str">
        <f t="shared" si="0"/>
        <v/>
      </c>
      <c r="B19" s="11"/>
      <c r="C19" s="11"/>
      <c r="D19" s="12"/>
      <c r="E19" s="57"/>
      <c r="F19" s="11"/>
      <c r="G19" s="13"/>
      <c r="H19" s="36"/>
      <c r="I19" s="220"/>
      <c r="J19" s="220"/>
      <c r="K19" s="13"/>
      <c r="L19" s="13" t="str">
        <f t="shared" si="1"/>
        <v/>
      </c>
      <c r="M19" s="11"/>
      <c r="N19" s="2" t="s">
        <v>746</v>
      </c>
    </row>
    <row r="20" spans="1:14" ht="12.75" customHeight="1">
      <c r="A20" s="10" t="str">
        <f t="shared" si="0"/>
        <v/>
      </c>
      <c r="B20" s="11"/>
      <c r="C20" s="11"/>
      <c r="D20" s="12"/>
      <c r="E20" s="57"/>
      <c r="F20" s="11"/>
      <c r="G20" s="13"/>
      <c r="H20" s="36"/>
      <c r="I20" s="220"/>
      <c r="J20" s="220"/>
      <c r="K20" s="13"/>
      <c r="L20" s="13" t="str">
        <f t="shared" si="1"/>
        <v/>
      </c>
      <c r="M20" s="11"/>
      <c r="N20" s="2" t="s">
        <v>747</v>
      </c>
    </row>
    <row r="21" spans="1:14" ht="12.75" customHeight="1">
      <c r="A21" s="10" t="str">
        <f t="shared" si="0"/>
        <v/>
      </c>
      <c r="B21" s="11"/>
      <c r="C21" s="11"/>
      <c r="D21" s="12"/>
      <c r="E21" s="57"/>
      <c r="F21" s="11"/>
      <c r="G21" s="13"/>
      <c r="H21" s="36"/>
      <c r="I21" s="220"/>
      <c r="J21" s="220"/>
      <c r="K21" s="13"/>
      <c r="L21" s="13" t="str">
        <f t="shared" si="1"/>
        <v/>
      </c>
      <c r="M21" s="11"/>
      <c r="N21" s="2" t="s">
        <v>748</v>
      </c>
    </row>
    <row r="22" spans="1:14" ht="12.75" customHeight="1">
      <c r="A22" s="10" t="str">
        <f t="shared" si="0"/>
        <v/>
      </c>
      <c r="B22" s="11"/>
      <c r="C22" s="11"/>
      <c r="D22" s="12"/>
      <c r="E22" s="57"/>
      <c r="F22" s="11"/>
      <c r="G22" s="13"/>
      <c r="H22" s="36"/>
      <c r="I22" s="220"/>
      <c r="J22" s="220"/>
      <c r="K22" s="13"/>
      <c r="L22" s="13" t="str">
        <f t="shared" si="1"/>
        <v/>
      </c>
      <c r="M22" s="11"/>
      <c r="N22" s="2" t="s">
        <v>749</v>
      </c>
    </row>
    <row r="23" spans="1:14" ht="12.75" customHeight="1">
      <c r="A23" s="10" t="str">
        <f t="shared" si="0"/>
        <v/>
      </c>
      <c r="B23" s="11"/>
      <c r="C23" s="11"/>
      <c r="D23" s="12"/>
      <c r="E23" s="57"/>
      <c r="F23" s="11"/>
      <c r="G23" s="13"/>
      <c r="H23" s="36"/>
      <c r="I23" s="220"/>
      <c r="J23" s="220"/>
      <c r="K23" s="13"/>
      <c r="L23" s="13" t="str">
        <f t="shared" si="1"/>
        <v/>
      </c>
      <c r="M23" s="11"/>
      <c r="N23" s="2" t="s">
        <v>750</v>
      </c>
    </row>
    <row r="24" spans="1:14" ht="12.75" customHeight="1">
      <c r="A24" s="664" t="s">
        <v>751</v>
      </c>
      <c r="B24" s="601"/>
      <c r="C24" s="11"/>
      <c r="D24" s="38"/>
      <c r="E24" s="57"/>
      <c r="F24" s="11"/>
      <c r="G24" s="13"/>
      <c r="H24" s="36"/>
      <c r="I24" s="13">
        <f>SUM(I8:I23)</f>
        <v>0</v>
      </c>
      <c r="J24" s="13">
        <f>SUM(J8:J23)</f>
        <v>0</v>
      </c>
      <c r="K24" s="13">
        <f>SUM(K8:K23)</f>
        <v>0</v>
      </c>
      <c r="L24" s="13" t="str">
        <f t="shared" si="1"/>
        <v/>
      </c>
      <c r="M24" s="11"/>
    </row>
    <row r="25" spans="1:14" ht="12.75" customHeight="1">
      <c r="A25" s="664" t="s">
        <v>752</v>
      </c>
      <c r="B25" s="601"/>
      <c r="C25" s="11"/>
      <c r="D25" s="38"/>
      <c r="E25" s="57"/>
      <c r="F25" s="11"/>
      <c r="G25" s="13"/>
      <c r="H25" s="36"/>
      <c r="I25" s="13">
        <f>J24</f>
        <v>0</v>
      </c>
      <c r="J25" s="13"/>
      <c r="K25" s="13"/>
      <c r="L25" s="13"/>
      <c r="M25" s="11"/>
    </row>
    <row r="26" spans="1:14" ht="15.75" customHeight="1">
      <c r="A26" s="659" t="s">
        <v>753</v>
      </c>
      <c r="B26" s="635"/>
      <c r="C26" s="16"/>
      <c r="D26" s="308"/>
      <c r="E26" s="16"/>
      <c r="F26" s="16"/>
      <c r="G26" s="16"/>
      <c r="H26" s="16"/>
      <c r="I26" s="19">
        <f>I24-I25</f>
        <v>0</v>
      </c>
      <c r="J26" s="19"/>
      <c r="K26" s="19">
        <f>K24</f>
        <v>0</v>
      </c>
      <c r="L26" s="13" t="str">
        <f>IF(I26=0,"",(K26-I26)/I26*100)</f>
        <v/>
      </c>
      <c r="M26" s="16"/>
    </row>
    <row r="27" spans="1:14" ht="15.75" customHeight="1">
      <c r="A27" s="3" t="str">
        <f>基本信息输入表!$K$6&amp;"填表人："&amp;基本信息输入表!$M$23</f>
        <v>被评估单位填表人：</v>
      </c>
      <c r="K27" s="3" t="str">
        <f>"评估人员："&amp;基本信息输入表!$Q$23</f>
        <v>评估人员：</v>
      </c>
      <c r="N27" s="2" t="s">
        <v>533</v>
      </c>
    </row>
    <row r="28" spans="1:14" ht="15.75" customHeight="1">
      <c r="A28" s="3" t="str">
        <f>"填表日期："&amp;YEAR(基本信息输入表!$O$23)&amp;"年"&amp;MONTH(基本信息输入表!$O$23)&amp;"月"&amp;DAY(基本信息输入表!$O$23)&amp;"日"</f>
        <v>填表日期：1900年1月0日</v>
      </c>
    </row>
  </sheetData>
  <mergeCells count="18">
    <mergeCell ref="L6:L7"/>
    <mergeCell ref="M6:M7"/>
    <mergeCell ref="A2:M2"/>
    <mergeCell ref="A3:M3"/>
    <mergeCell ref="A24:B24"/>
    <mergeCell ref="D6:D7"/>
    <mergeCell ref="E6:E7"/>
    <mergeCell ref="F6:F7"/>
    <mergeCell ref="G6:G7"/>
    <mergeCell ref="H6:H7"/>
    <mergeCell ref="I6:I7"/>
    <mergeCell ref="J6:J7"/>
    <mergeCell ref="K6:K7"/>
    <mergeCell ref="A25:B25"/>
    <mergeCell ref="A26:B26"/>
    <mergeCell ref="A6:A7"/>
    <mergeCell ref="B6:B7"/>
    <mergeCell ref="C6:C7"/>
  </mergeCells>
  <phoneticPr fontId="33" type="noConversion"/>
  <hyperlinks>
    <hyperlink ref="A1" location="索引目录!A1" display="返回索引目录" xr:uid="{00000000-0004-0000-1700-000000000000}"/>
  </hyperlinks>
  <printOptions horizontalCentered="1"/>
  <pageMargins left="0.98402777777777795" right="0.98402777777777795" top="0.98402777777777795" bottom="0.98402777777777795" header="0.47222222222222199" footer="0.35416666666666702"/>
  <pageSetup paperSize="9" scale="8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K29"/>
  <sheetViews>
    <sheetView showGridLines="0" zoomScale="96" zoomScaleNormal="96" workbookViewId="0">
      <selection activeCell="M8" sqref="M8:R8"/>
    </sheetView>
  </sheetViews>
  <sheetFormatPr defaultColWidth="9" defaultRowHeight="15.75" customHeight="1"/>
  <cols>
    <col min="1" max="1" width="5" style="3" customWidth="1"/>
    <col min="2" max="2" width="20.25" style="3" customWidth="1"/>
    <col min="3" max="3" width="9" style="217" customWidth="1"/>
    <col min="4" max="4" width="11" style="3" customWidth="1"/>
    <col min="5" max="5" width="12.75" style="3" customWidth="1"/>
    <col min="6" max="6" width="9.75" style="3" customWidth="1"/>
    <col min="7" max="8" width="12.75" style="3" customWidth="1"/>
    <col min="9" max="9" width="10.25" style="3" customWidth="1"/>
    <col min="10" max="10" width="9" style="3" customWidth="1"/>
    <col min="11" max="11" width="9" style="2" customWidth="1"/>
    <col min="12" max="13" width="9" style="3" customWidth="1"/>
    <col min="14" max="16384" width="9" style="3"/>
  </cols>
  <sheetData>
    <row r="1" spans="1:11" ht="15.75" customHeight="1">
      <c r="A1" s="4" t="s">
        <v>125</v>
      </c>
    </row>
    <row r="2" spans="1:11" s="1" customFormat="1" ht="30" customHeight="1">
      <c r="A2" s="651" t="s">
        <v>754</v>
      </c>
      <c r="B2" s="652"/>
      <c r="C2" s="652"/>
      <c r="D2" s="652"/>
      <c r="E2" s="652"/>
      <c r="F2" s="652"/>
      <c r="G2" s="652"/>
      <c r="H2" s="652"/>
      <c r="I2" s="652"/>
      <c r="J2" s="652"/>
      <c r="K2" s="5"/>
    </row>
    <row r="3" spans="1:11" ht="15.75" customHeight="1">
      <c r="A3" s="653" t="str">
        <f>"评估基准日："&amp;TEXT(基本信息输入表!M7,"yyyy年mm月dd日")</f>
        <v>评估基准日：2025年07月31日</v>
      </c>
      <c r="B3" s="654"/>
      <c r="C3" s="663"/>
      <c r="D3" s="654"/>
      <c r="E3" s="654"/>
      <c r="F3" s="654"/>
      <c r="G3" s="654"/>
      <c r="H3" s="654"/>
      <c r="I3" s="654"/>
      <c r="J3" s="654"/>
    </row>
    <row r="4" spans="1:11" ht="14.25" customHeight="1">
      <c r="A4" s="2"/>
      <c r="B4" s="2"/>
      <c r="C4" s="218"/>
      <c r="D4" s="2"/>
      <c r="E4" s="2"/>
      <c r="F4" s="2"/>
      <c r="G4" s="2"/>
      <c r="H4" s="2"/>
      <c r="I4" s="2"/>
      <c r="J4" s="17" t="s">
        <v>755</v>
      </c>
    </row>
    <row r="5" spans="1:11" ht="15.75" customHeight="1">
      <c r="A5" s="3" t="str">
        <f>基本信息输入表!K6&amp;"："&amp;基本信息输入表!M6</f>
        <v>被评估单位：西安曲江影视投资（集团）有限公司</v>
      </c>
      <c r="J5" s="17" t="s">
        <v>561</v>
      </c>
    </row>
    <row r="6" spans="1:11" s="2" customFormat="1" ht="15.75" customHeight="1">
      <c r="A6" s="8" t="s">
        <v>127</v>
      </c>
      <c r="B6" s="8" t="s">
        <v>710</v>
      </c>
      <c r="C6" s="300" t="s">
        <v>733</v>
      </c>
      <c r="D6" s="8" t="s">
        <v>756</v>
      </c>
      <c r="E6" s="8" t="s">
        <v>757</v>
      </c>
      <c r="F6" s="8" t="s">
        <v>758</v>
      </c>
      <c r="G6" s="8" t="s">
        <v>412</v>
      </c>
      <c r="H6" s="8" t="s">
        <v>413</v>
      </c>
      <c r="I6" s="8" t="s">
        <v>415</v>
      </c>
      <c r="J6" s="8" t="s">
        <v>143</v>
      </c>
      <c r="K6" s="2" t="s">
        <v>516</v>
      </c>
    </row>
    <row r="7" spans="1:11" ht="12.75" customHeight="1">
      <c r="A7" s="10" t="str">
        <f t="shared" ref="A7:A26" si="0">IF(B7="","",ROW()-6)</f>
        <v/>
      </c>
      <c r="B7" s="11"/>
      <c r="C7" s="12"/>
      <c r="D7" s="13"/>
      <c r="E7" s="38"/>
      <c r="F7" s="211"/>
      <c r="G7" s="307"/>
      <c r="H7" s="13"/>
      <c r="I7" s="13" t="str">
        <f t="shared" ref="I7:I27" si="1">IF(G7=0,"",(H7-G7)/G7*100)</f>
        <v/>
      </c>
      <c r="J7" s="11"/>
      <c r="K7" s="2" t="s">
        <v>759</v>
      </c>
    </row>
    <row r="8" spans="1:11" ht="12.75" customHeight="1">
      <c r="A8" s="10" t="str">
        <f t="shared" si="0"/>
        <v/>
      </c>
      <c r="B8" s="11"/>
      <c r="C8" s="12"/>
      <c r="D8" s="13"/>
      <c r="E8" s="38"/>
      <c r="F8" s="211"/>
      <c r="G8" s="307"/>
      <c r="H8" s="13"/>
      <c r="I8" s="13" t="str">
        <f t="shared" si="1"/>
        <v/>
      </c>
      <c r="J8" s="11"/>
      <c r="K8" s="2" t="s">
        <v>760</v>
      </c>
    </row>
    <row r="9" spans="1:11" ht="12.75" customHeight="1">
      <c r="A9" s="10" t="str">
        <f t="shared" si="0"/>
        <v/>
      </c>
      <c r="B9" s="11"/>
      <c r="C9" s="12"/>
      <c r="D9" s="13"/>
      <c r="E9" s="38"/>
      <c r="F9" s="211"/>
      <c r="G9" s="307"/>
      <c r="H9" s="13"/>
      <c r="I9" s="13" t="str">
        <f t="shared" si="1"/>
        <v/>
      </c>
      <c r="J9" s="11"/>
      <c r="K9" s="2" t="s">
        <v>761</v>
      </c>
    </row>
    <row r="10" spans="1:11" ht="12.75" customHeight="1">
      <c r="A10" s="10" t="str">
        <f t="shared" si="0"/>
        <v/>
      </c>
      <c r="B10" s="11"/>
      <c r="C10" s="12"/>
      <c r="D10" s="13"/>
      <c r="E10" s="38"/>
      <c r="F10" s="211"/>
      <c r="G10" s="307"/>
      <c r="H10" s="13"/>
      <c r="I10" s="13" t="str">
        <f t="shared" si="1"/>
        <v/>
      </c>
      <c r="J10" s="11"/>
      <c r="K10" s="2" t="s">
        <v>762</v>
      </c>
    </row>
    <row r="11" spans="1:11" ht="12.75" customHeight="1">
      <c r="A11" s="10" t="str">
        <f t="shared" si="0"/>
        <v/>
      </c>
      <c r="B11" s="11"/>
      <c r="C11" s="12"/>
      <c r="D11" s="13"/>
      <c r="E11" s="38"/>
      <c r="F11" s="211"/>
      <c r="G11" s="307"/>
      <c r="H11" s="13"/>
      <c r="I11" s="13" t="str">
        <f t="shared" si="1"/>
        <v/>
      </c>
      <c r="J11" s="11"/>
      <c r="K11" s="2" t="s">
        <v>763</v>
      </c>
    </row>
    <row r="12" spans="1:11" ht="12.75" customHeight="1">
      <c r="A12" s="10" t="str">
        <f t="shared" si="0"/>
        <v/>
      </c>
      <c r="B12" s="11"/>
      <c r="C12" s="12"/>
      <c r="D12" s="13"/>
      <c r="E12" s="38"/>
      <c r="F12" s="211"/>
      <c r="G12" s="307"/>
      <c r="H12" s="13"/>
      <c r="I12" s="13" t="str">
        <f t="shared" si="1"/>
        <v/>
      </c>
      <c r="J12" s="11"/>
      <c r="K12" s="2" t="s">
        <v>764</v>
      </c>
    </row>
    <row r="13" spans="1:11" ht="12.75" customHeight="1">
      <c r="A13" s="10" t="str">
        <f t="shared" si="0"/>
        <v/>
      </c>
      <c r="B13" s="11"/>
      <c r="C13" s="12"/>
      <c r="D13" s="13"/>
      <c r="E13" s="38"/>
      <c r="F13" s="211"/>
      <c r="G13" s="307"/>
      <c r="H13" s="13"/>
      <c r="I13" s="13" t="str">
        <f t="shared" si="1"/>
        <v/>
      </c>
      <c r="J13" s="11"/>
      <c r="K13" s="2" t="s">
        <v>765</v>
      </c>
    </row>
    <row r="14" spans="1:11" ht="12.75" customHeight="1">
      <c r="A14" s="10" t="str">
        <f t="shared" si="0"/>
        <v/>
      </c>
      <c r="B14" s="11"/>
      <c r="C14" s="12"/>
      <c r="D14" s="13"/>
      <c r="E14" s="38"/>
      <c r="F14" s="211"/>
      <c r="G14" s="307"/>
      <c r="H14" s="13"/>
      <c r="I14" s="13" t="str">
        <f t="shared" si="1"/>
        <v/>
      </c>
      <c r="J14" s="11"/>
      <c r="K14" s="2" t="s">
        <v>766</v>
      </c>
    </row>
    <row r="15" spans="1:11" ht="12.75" customHeight="1">
      <c r="A15" s="10" t="str">
        <f t="shared" si="0"/>
        <v/>
      </c>
      <c r="B15" s="11"/>
      <c r="C15" s="12"/>
      <c r="D15" s="13"/>
      <c r="E15" s="38"/>
      <c r="F15" s="211"/>
      <c r="G15" s="307"/>
      <c r="H15" s="13"/>
      <c r="I15" s="13" t="str">
        <f t="shared" si="1"/>
        <v/>
      </c>
      <c r="J15" s="11"/>
      <c r="K15" s="2" t="s">
        <v>767</v>
      </c>
    </row>
    <row r="16" spans="1:11" ht="12.75" customHeight="1">
      <c r="A16" s="10" t="str">
        <f t="shared" si="0"/>
        <v/>
      </c>
      <c r="B16" s="11"/>
      <c r="C16" s="12"/>
      <c r="D16" s="13"/>
      <c r="E16" s="38"/>
      <c r="F16" s="211"/>
      <c r="G16" s="307"/>
      <c r="H16" s="13"/>
      <c r="I16" s="13" t="str">
        <f t="shared" si="1"/>
        <v/>
      </c>
      <c r="J16" s="11"/>
      <c r="K16" s="2" t="s">
        <v>768</v>
      </c>
    </row>
    <row r="17" spans="1:11" ht="12.75" customHeight="1">
      <c r="A17" s="10" t="str">
        <f t="shared" si="0"/>
        <v/>
      </c>
      <c r="B17" s="11"/>
      <c r="C17" s="12"/>
      <c r="D17" s="13"/>
      <c r="E17" s="38"/>
      <c r="F17" s="211"/>
      <c r="G17" s="307"/>
      <c r="H17" s="13"/>
      <c r="I17" s="13" t="str">
        <f t="shared" si="1"/>
        <v/>
      </c>
      <c r="J17" s="11"/>
      <c r="K17" s="2" t="s">
        <v>769</v>
      </c>
    </row>
    <row r="18" spans="1:11" ht="12.75" customHeight="1">
      <c r="A18" s="10" t="str">
        <f t="shared" si="0"/>
        <v/>
      </c>
      <c r="B18" s="11"/>
      <c r="C18" s="12"/>
      <c r="D18" s="13"/>
      <c r="E18" s="38"/>
      <c r="F18" s="211"/>
      <c r="G18" s="307"/>
      <c r="H18" s="13"/>
      <c r="I18" s="13" t="str">
        <f t="shared" si="1"/>
        <v/>
      </c>
      <c r="J18" s="11"/>
      <c r="K18" s="2" t="s">
        <v>770</v>
      </c>
    </row>
    <row r="19" spans="1:11" ht="12.75" customHeight="1">
      <c r="A19" s="10" t="str">
        <f t="shared" si="0"/>
        <v/>
      </c>
      <c r="B19" s="11"/>
      <c r="C19" s="12"/>
      <c r="D19" s="13"/>
      <c r="E19" s="38"/>
      <c r="F19" s="211"/>
      <c r="G19" s="307"/>
      <c r="H19" s="13"/>
      <c r="I19" s="13" t="str">
        <f t="shared" si="1"/>
        <v/>
      </c>
      <c r="J19" s="11"/>
      <c r="K19" s="2" t="s">
        <v>771</v>
      </c>
    </row>
    <row r="20" spans="1:11" ht="12.75" customHeight="1">
      <c r="A20" s="10" t="str">
        <f t="shared" si="0"/>
        <v/>
      </c>
      <c r="B20" s="11"/>
      <c r="C20" s="12"/>
      <c r="D20" s="13"/>
      <c r="E20" s="38"/>
      <c r="F20" s="211"/>
      <c r="G20" s="307"/>
      <c r="H20" s="13"/>
      <c r="I20" s="13" t="str">
        <f t="shared" si="1"/>
        <v/>
      </c>
      <c r="J20" s="11"/>
      <c r="K20" s="2" t="s">
        <v>772</v>
      </c>
    </row>
    <row r="21" spans="1:11" ht="12.75" customHeight="1">
      <c r="A21" s="10" t="str">
        <f t="shared" si="0"/>
        <v/>
      </c>
      <c r="B21" s="11"/>
      <c r="C21" s="12"/>
      <c r="D21" s="13"/>
      <c r="E21" s="38"/>
      <c r="F21" s="211"/>
      <c r="G21" s="307"/>
      <c r="H21" s="13"/>
      <c r="I21" s="13" t="str">
        <f t="shared" si="1"/>
        <v/>
      </c>
      <c r="J21" s="11"/>
      <c r="K21" s="2" t="s">
        <v>773</v>
      </c>
    </row>
    <row r="22" spans="1:11" ht="12.75" customHeight="1">
      <c r="A22" s="10" t="str">
        <f t="shared" si="0"/>
        <v/>
      </c>
      <c r="B22" s="11"/>
      <c r="C22" s="12"/>
      <c r="D22" s="13"/>
      <c r="E22" s="38"/>
      <c r="F22" s="211"/>
      <c r="G22" s="307"/>
      <c r="H22" s="13"/>
      <c r="I22" s="13" t="str">
        <f t="shared" si="1"/>
        <v/>
      </c>
      <c r="J22" s="11"/>
      <c r="K22" s="2" t="s">
        <v>774</v>
      </c>
    </row>
    <row r="23" spans="1:11" ht="12.75" customHeight="1">
      <c r="A23" s="10" t="str">
        <f t="shared" si="0"/>
        <v/>
      </c>
      <c r="B23" s="11"/>
      <c r="C23" s="12"/>
      <c r="D23" s="13"/>
      <c r="E23" s="38"/>
      <c r="F23" s="211"/>
      <c r="G23" s="307"/>
      <c r="H23" s="13"/>
      <c r="I23" s="13" t="str">
        <f t="shared" si="1"/>
        <v/>
      </c>
      <c r="J23" s="11"/>
      <c r="K23" s="2" t="s">
        <v>775</v>
      </c>
    </row>
    <row r="24" spans="1:11" ht="12.75" customHeight="1">
      <c r="A24" s="10" t="str">
        <f t="shared" si="0"/>
        <v/>
      </c>
      <c r="B24" s="11"/>
      <c r="C24" s="12"/>
      <c r="D24" s="13"/>
      <c r="E24" s="38"/>
      <c r="F24" s="211"/>
      <c r="G24" s="307"/>
      <c r="H24" s="13"/>
      <c r="I24" s="13" t="str">
        <f t="shared" si="1"/>
        <v/>
      </c>
      <c r="J24" s="11"/>
      <c r="K24" s="2" t="s">
        <v>776</v>
      </c>
    </row>
    <row r="25" spans="1:11" ht="12.75" customHeight="1">
      <c r="A25" s="10" t="str">
        <f t="shared" si="0"/>
        <v/>
      </c>
      <c r="B25" s="11"/>
      <c r="C25" s="12"/>
      <c r="D25" s="13"/>
      <c r="E25" s="38"/>
      <c r="F25" s="211"/>
      <c r="G25" s="307"/>
      <c r="H25" s="13"/>
      <c r="I25" s="13" t="str">
        <f t="shared" si="1"/>
        <v/>
      </c>
      <c r="J25" s="11"/>
      <c r="K25" s="2" t="s">
        <v>777</v>
      </c>
    </row>
    <row r="26" spans="1:11" ht="12.75" customHeight="1">
      <c r="A26" s="10" t="str">
        <f t="shared" si="0"/>
        <v/>
      </c>
      <c r="B26" s="11"/>
      <c r="C26" s="12"/>
      <c r="D26" s="13"/>
      <c r="E26" s="38"/>
      <c r="F26" s="211"/>
      <c r="G26" s="307"/>
      <c r="H26" s="13"/>
      <c r="I26" s="13" t="str">
        <f t="shared" si="1"/>
        <v/>
      </c>
      <c r="J26" s="11"/>
      <c r="K26" s="2" t="s">
        <v>778</v>
      </c>
    </row>
    <row r="27" spans="1:11" ht="15.75" customHeight="1">
      <c r="A27" s="659" t="s">
        <v>779</v>
      </c>
      <c r="B27" s="635"/>
      <c r="C27" s="308"/>
      <c r="D27" s="19"/>
      <c r="E27" s="16"/>
      <c r="F27" s="37"/>
      <c r="G27" s="19">
        <f>SUM(G7:G26)</f>
        <v>0</v>
      </c>
      <c r="H27" s="19">
        <f>SUM(H7:H26)</f>
        <v>0</v>
      </c>
      <c r="I27" s="13" t="str">
        <f t="shared" si="1"/>
        <v/>
      </c>
      <c r="J27" s="16"/>
    </row>
    <row r="28" spans="1:11" ht="15.75" customHeight="1">
      <c r="A28" s="3" t="str">
        <f>基本信息输入表!$K$6&amp;"填表人："&amp;基本信息输入表!$M$24</f>
        <v>被评估单位填表人：</v>
      </c>
      <c r="H28" s="3" t="str">
        <f>"评估人员："&amp;基本信息输入表!$Q$24</f>
        <v>评估人员：</v>
      </c>
      <c r="K28" s="2" t="s">
        <v>533</v>
      </c>
    </row>
    <row r="29" spans="1:11" ht="15.75" customHeight="1">
      <c r="A29" s="3" t="str">
        <f>"填表日期："&amp;YEAR(基本信息输入表!$O$24)&amp;"年"&amp;MONTH(基本信息输入表!$O$24)&amp;"月"&amp;DAY(基本信息输入表!$O$24)&amp;"日"</f>
        <v>填表日期：1900年1月0日</v>
      </c>
    </row>
  </sheetData>
  <mergeCells count="3">
    <mergeCell ref="A2:J2"/>
    <mergeCell ref="A3:J3"/>
    <mergeCell ref="A27:B27"/>
  </mergeCells>
  <phoneticPr fontId="33" type="noConversion"/>
  <hyperlinks>
    <hyperlink ref="A1" location="索引目录!A1" display="返回索引目录" xr:uid="{00000000-0004-0000-18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I29"/>
  <sheetViews>
    <sheetView showGridLines="0" topLeftCell="A14" zoomScale="96" zoomScaleNormal="96" workbookViewId="0">
      <selection activeCell="M8" sqref="M8:R8"/>
    </sheetView>
  </sheetViews>
  <sheetFormatPr defaultColWidth="9" defaultRowHeight="15.75" customHeight="1"/>
  <cols>
    <col min="1" max="1" width="5.5" style="3" customWidth="1"/>
    <col min="2" max="2" width="16.25" style="3" customWidth="1"/>
    <col min="3" max="3" width="7.75" style="217" customWidth="1"/>
    <col min="4" max="4" width="20.75" style="3" customWidth="1"/>
    <col min="5" max="6" width="12.75" style="3" customWidth="1"/>
    <col min="7" max="7" width="11.25" style="3" customWidth="1"/>
    <col min="8" max="8" width="16.25" style="3" customWidth="1"/>
    <col min="9" max="9" width="9" style="2" customWidth="1"/>
    <col min="10" max="11" width="9" style="3" customWidth="1"/>
    <col min="12" max="16384" width="9" style="3"/>
  </cols>
  <sheetData>
    <row r="1" spans="1:9" ht="15.75" customHeight="1">
      <c r="A1" s="4" t="s">
        <v>125</v>
      </c>
    </row>
    <row r="2" spans="1:9" s="1" customFormat="1" ht="30" customHeight="1">
      <c r="A2" s="651" t="s">
        <v>780</v>
      </c>
      <c r="B2" s="652"/>
      <c r="C2" s="652"/>
      <c r="D2" s="652"/>
      <c r="E2" s="652"/>
      <c r="F2" s="652"/>
      <c r="G2" s="652"/>
      <c r="H2" s="652"/>
      <c r="I2" s="5"/>
    </row>
    <row r="3" spans="1:9" ht="15.75" customHeight="1">
      <c r="A3" s="653" t="str">
        <f>"评估基准日："&amp;TEXT(基本信息输入表!M7,"yyyy年mm月dd日")</f>
        <v>评估基准日：2025年07月31日</v>
      </c>
      <c r="B3" s="654"/>
      <c r="C3" s="663"/>
      <c r="D3" s="654"/>
      <c r="E3" s="654"/>
      <c r="F3" s="654"/>
      <c r="G3" s="654"/>
      <c r="H3" s="654"/>
    </row>
    <row r="4" spans="1:9" ht="14.25" customHeight="1">
      <c r="A4" s="2"/>
      <c r="B4" s="2"/>
      <c r="C4" s="218"/>
      <c r="D4" s="2"/>
      <c r="E4" s="2"/>
      <c r="F4" s="2"/>
      <c r="G4" s="2"/>
      <c r="H4" s="17" t="s">
        <v>781</v>
      </c>
    </row>
    <row r="5" spans="1:9" ht="15.75" customHeight="1">
      <c r="A5" s="3" t="str">
        <f>基本信息输入表!K6&amp;"："&amp;基本信息输入表!M6</f>
        <v>被评估单位：西安曲江影视投资（集团）有限公司</v>
      </c>
      <c r="H5" s="17" t="s">
        <v>561</v>
      </c>
    </row>
    <row r="6" spans="1:9" s="2" customFormat="1" ht="15.75" customHeight="1">
      <c r="A6" s="8" t="s">
        <v>127</v>
      </c>
      <c r="B6" s="8" t="s">
        <v>681</v>
      </c>
      <c r="C6" s="300" t="s">
        <v>733</v>
      </c>
      <c r="D6" s="8" t="s">
        <v>782</v>
      </c>
      <c r="E6" s="8" t="s">
        <v>412</v>
      </c>
      <c r="F6" s="8" t="s">
        <v>413</v>
      </c>
      <c r="G6" s="8" t="s">
        <v>415</v>
      </c>
      <c r="H6" s="8" t="s">
        <v>143</v>
      </c>
      <c r="I6" s="2" t="s">
        <v>516</v>
      </c>
    </row>
    <row r="7" spans="1:9" ht="12.75" customHeight="1">
      <c r="A7" s="10" t="str">
        <f t="shared" ref="A7:A26" si="0">IF(B7="","",ROW()-6)</f>
        <v/>
      </c>
      <c r="B7" s="11"/>
      <c r="C7" s="12"/>
      <c r="D7" s="38"/>
      <c r="E7" s="307"/>
      <c r="F7" s="13"/>
      <c r="G7" s="13" t="str">
        <f t="shared" ref="G7:G27" si="1">IF(E7=0,"",(F7-E7)/E7*100)</f>
        <v/>
      </c>
      <c r="H7" s="11"/>
      <c r="I7" s="2" t="s">
        <v>783</v>
      </c>
    </row>
    <row r="8" spans="1:9" ht="12.75" customHeight="1">
      <c r="A8" s="10" t="str">
        <f t="shared" si="0"/>
        <v/>
      </c>
      <c r="B8" s="11"/>
      <c r="C8" s="12"/>
      <c r="D8" s="38"/>
      <c r="E8" s="307"/>
      <c r="F8" s="13"/>
      <c r="G8" s="13" t="str">
        <f t="shared" si="1"/>
        <v/>
      </c>
      <c r="H8" s="11"/>
      <c r="I8" s="2" t="s">
        <v>784</v>
      </c>
    </row>
    <row r="9" spans="1:9" ht="12.75" customHeight="1">
      <c r="A9" s="10" t="str">
        <f t="shared" si="0"/>
        <v/>
      </c>
      <c r="B9" s="11"/>
      <c r="C9" s="12"/>
      <c r="D9" s="38"/>
      <c r="E9" s="307"/>
      <c r="F9" s="13"/>
      <c r="G9" s="13" t="str">
        <f t="shared" si="1"/>
        <v/>
      </c>
      <c r="H9" s="11"/>
      <c r="I9" s="2" t="s">
        <v>785</v>
      </c>
    </row>
    <row r="10" spans="1:9" ht="12.75" customHeight="1">
      <c r="A10" s="10" t="str">
        <f t="shared" si="0"/>
        <v/>
      </c>
      <c r="B10" s="11"/>
      <c r="C10" s="12"/>
      <c r="D10" s="38"/>
      <c r="E10" s="307"/>
      <c r="F10" s="13"/>
      <c r="G10" s="13" t="str">
        <f t="shared" si="1"/>
        <v/>
      </c>
      <c r="H10" s="11"/>
      <c r="I10" s="2" t="s">
        <v>786</v>
      </c>
    </row>
    <row r="11" spans="1:9" ht="12.75" customHeight="1">
      <c r="A11" s="10" t="str">
        <f t="shared" si="0"/>
        <v/>
      </c>
      <c r="B11" s="11"/>
      <c r="C11" s="12"/>
      <c r="D11" s="38"/>
      <c r="E11" s="307"/>
      <c r="F11" s="13"/>
      <c r="G11" s="13" t="str">
        <f t="shared" si="1"/>
        <v/>
      </c>
      <c r="H11" s="11"/>
      <c r="I11" s="2" t="s">
        <v>787</v>
      </c>
    </row>
    <row r="12" spans="1:9" ht="12.75" customHeight="1">
      <c r="A12" s="10" t="str">
        <f t="shared" si="0"/>
        <v/>
      </c>
      <c r="B12" s="11"/>
      <c r="C12" s="12"/>
      <c r="D12" s="38"/>
      <c r="E12" s="307"/>
      <c r="F12" s="13"/>
      <c r="G12" s="13" t="str">
        <f t="shared" si="1"/>
        <v/>
      </c>
      <c r="H12" s="11"/>
      <c r="I12" s="2" t="s">
        <v>788</v>
      </c>
    </row>
    <row r="13" spans="1:9" ht="12.75" customHeight="1">
      <c r="A13" s="10" t="str">
        <f t="shared" si="0"/>
        <v/>
      </c>
      <c r="B13" s="11"/>
      <c r="C13" s="12"/>
      <c r="D13" s="38"/>
      <c r="E13" s="307"/>
      <c r="F13" s="13"/>
      <c r="G13" s="13" t="str">
        <f t="shared" si="1"/>
        <v/>
      </c>
      <c r="H13" s="11"/>
      <c r="I13" s="2" t="s">
        <v>789</v>
      </c>
    </row>
    <row r="14" spans="1:9" ht="12.75" customHeight="1">
      <c r="A14" s="10" t="str">
        <f t="shared" si="0"/>
        <v/>
      </c>
      <c r="B14" s="11"/>
      <c r="C14" s="12"/>
      <c r="D14" s="38"/>
      <c r="E14" s="307"/>
      <c r="F14" s="13"/>
      <c r="G14" s="13" t="str">
        <f t="shared" si="1"/>
        <v/>
      </c>
      <c r="H14" s="11"/>
      <c r="I14" s="2" t="s">
        <v>790</v>
      </c>
    </row>
    <row r="15" spans="1:9" ht="12.75" customHeight="1">
      <c r="A15" s="10" t="str">
        <f t="shared" si="0"/>
        <v/>
      </c>
      <c r="B15" s="11"/>
      <c r="C15" s="12"/>
      <c r="D15" s="38"/>
      <c r="E15" s="307"/>
      <c r="F15" s="13"/>
      <c r="G15" s="13" t="str">
        <f t="shared" si="1"/>
        <v/>
      </c>
      <c r="H15" s="11"/>
      <c r="I15" s="2" t="s">
        <v>791</v>
      </c>
    </row>
    <row r="16" spans="1:9" ht="12.75" customHeight="1">
      <c r="A16" s="10" t="str">
        <f t="shared" si="0"/>
        <v/>
      </c>
      <c r="B16" s="11"/>
      <c r="C16" s="12"/>
      <c r="D16" s="38"/>
      <c r="E16" s="307"/>
      <c r="F16" s="13"/>
      <c r="G16" s="13" t="str">
        <f t="shared" si="1"/>
        <v/>
      </c>
      <c r="H16" s="11"/>
      <c r="I16" s="2" t="s">
        <v>792</v>
      </c>
    </row>
    <row r="17" spans="1:9" ht="12.75" customHeight="1">
      <c r="A17" s="10" t="str">
        <f t="shared" si="0"/>
        <v/>
      </c>
      <c r="B17" s="11"/>
      <c r="C17" s="12"/>
      <c r="D17" s="38"/>
      <c r="E17" s="307"/>
      <c r="F17" s="13"/>
      <c r="G17" s="13" t="str">
        <f t="shared" si="1"/>
        <v/>
      </c>
      <c r="H17" s="11"/>
      <c r="I17" s="2" t="s">
        <v>793</v>
      </c>
    </row>
    <row r="18" spans="1:9" ht="12.75" customHeight="1">
      <c r="A18" s="10" t="str">
        <f t="shared" si="0"/>
        <v/>
      </c>
      <c r="B18" s="11"/>
      <c r="C18" s="12"/>
      <c r="D18" s="38"/>
      <c r="E18" s="307"/>
      <c r="F18" s="13"/>
      <c r="G18" s="13" t="str">
        <f t="shared" si="1"/>
        <v/>
      </c>
      <c r="H18" s="11"/>
      <c r="I18" s="2" t="s">
        <v>794</v>
      </c>
    </row>
    <row r="19" spans="1:9" ht="12.75" customHeight="1">
      <c r="A19" s="10" t="str">
        <f t="shared" si="0"/>
        <v/>
      </c>
      <c r="B19" s="11"/>
      <c r="C19" s="12"/>
      <c r="D19" s="38"/>
      <c r="E19" s="307"/>
      <c r="F19" s="13"/>
      <c r="G19" s="13" t="str">
        <f t="shared" si="1"/>
        <v/>
      </c>
      <c r="H19" s="11"/>
      <c r="I19" s="2" t="s">
        <v>795</v>
      </c>
    </row>
    <row r="20" spans="1:9" ht="12.75" customHeight="1">
      <c r="A20" s="10" t="str">
        <f t="shared" si="0"/>
        <v/>
      </c>
      <c r="B20" s="11"/>
      <c r="C20" s="12"/>
      <c r="D20" s="38"/>
      <c r="E20" s="307"/>
      <c r="F20" s="13"/>
      <c r="G20" s="13" t="str">
        <f t="shared" si="1"/>
        <v/>
      </c>
      <c r="H20" s="11"/>
      <c r="I20" s="2" t="s">
        <v>796</v>
      </c>
    </row>
    <row r="21" spans="1:9" ht="12.75" customHeight="1">
      <c r="A21" s="10" t="str">
        <f t="shared" si="0"/>
        <v/>
      </c>
      <c r="B21" s="11"/>
      <c r="C21" s="12"/>
      <c r="D21" s="38"/>
      <c r="E21" s="307"/>
      <c r="F21" s="13"/>
      <c r="G21" s="13" t="str">
        <f t="shared" si="1"/>
        <v/>
      </c>
      <c r="H21" s="11"/>
      <c r="I21" s="2" t="s">
        <v>797</v>
      </c>
    </row>
    <row r="22" spans="1:9" ht="12.75" customHeight="1">
      <c r="A22" s="10" t="str">
        <f t="shared" si="0"/>
        <v/>
      </c>
      <c r="B22" s="11"/>
      <c r="C22" s="12"/>
      <c r="D22" s="38"/>
      <c r="E22" s="307"/>
      <c r="F22" s="13"/>
      <c r="G22" s="13" t="str">
        <f t="shared" si="1"/>
        <v/>
      </c>
      <c r="H22" s="11"/>
      <c r="I22" s="2" t="s">
        <v>798</v>
      </c>
    </row>
    <row r="23" spans="1:9" ht="12.75" customHeight="1">
      <c r="A23" s="10" t="str">
        <f t="shared" si="0"/>
        <v/>
      </c>
      <c r="B23" s="11"/>
      <c r="C23" s="12"/>
      <c r="D23" s="38"/>
      <c r="E23" s="307"/>
      <c r="F23" s="13"/>
      <c r="G23" s="13" t="str">
        <f t="shared" si="1"/>
        <v/>
      </c>
      <c r="H23" s="11"/>
      <c r="I23" s="2" t="s">
        <v>799</v>
      </c>
    </row>
    <row r="24" spans="1:9" ht="12.75" customHeight="1">
      <c r="A24" s="10" t="str">
        <f t="shared" si="0"/>
        <v/>
      </c>
      <c r="B24" s="11"/>
      <c r="C24" s="12"/>
      <c r="D24" s="38"/>
      <c r="E24" s="307"/>
      <c r="F24" s="13"/>
      <c r="G24" s="13" t="str">
        <f t="shared" si="1"/>
        <v/>
      </c>
      <c r="H24" s="11"/>
      <c r="I24" s="2" t="s">
        <v>800</v>
      </c>
    </row>
    <row r="25" spans="1:9" ht="12.75" customHeight="1">
      <c r="A25" s="10" t="str">
        <f t="shared" si="0"/>
        <v/>
      </c>
      <c r="B25" s="11"/>
      <c r="C25" s="12"/>
      <c r="D25" s="38"/>
      <c r="E25" s="307"/>
      <c r="F25" s="13"/>
      <c r="G25" s="13" t="str">
        <f t="shared" si="1"/>
        <v/>
      </c>
      <c r="H25" s="11"/>
      <c r="I25" s="2" t="s">
        <v>801</v>
      </c>
    </row>
    <row r="26" spans="1:9" ht="12.75" customHeight="1">
      <c r="A26" s="10" t="str">
        <f t="shared" si="0"/>
        <v/>
      </c>
      <c r="B26" s="11"/>
      <c r="C26" s="12"/>
      <c r="D26" s="38"/>
      <c r="E26" s="307"/>
      <c r="F26" s="13"/>
      <c r="G26" s="13" t="str">
        <f t="shared" si="1"/>
        <v/>
      </c>
      <c r="H26" s="11"/>
      <c r="I26" s="2" t="s">
        <v>802</v>
      </c>
    </row>
    <row r="27" spans="1:9" ht="15.75" customHeight="1">
      <c r="A27" s="659" t="s">
        <v>779</v>
      </c>
      <c r="B27" s="635"/>
      <c r="C27" s="219"/>
      <c r="D27" s="16"/>
      <c r="E27" s="19">
        <f>SUM(E7:E26)</f>
        <v>0</v>
      </c>
      <c r="F27" s="19">
        <f>SUM(F7:F26)</f>
        <v>0</v>
      </c>
      <c r="G27" s="13" t="str">
        <f t="shared" si="1"/>
        <v/>
      </c>
      <c r="H27" s="16"/>
    </row>
    <row r="28" spans="1:9" ht="15.75" customHeight="1">
      <c r="A28" s="3" t="str">
        <f>基本信息输入表!$K$6&amp;"填表人："&amp;基本信息输入表!$M$25</f>
        <v>被评估单位填表人：</v>
      </c>
      <c r="F28" s="3" t="str">
        <f>"评估人员："&amp;基本信息输入表!$Q$25</f>
        <v>评估人员：</v>
      </c>
      <c r="I28" s="2" t="s">
        <v>533</v>
      </c>
    </row>
    <row r="29" spans="1:9" ht="15.75" customHeight="1">
      <c r="A29" s="3" t="str">
        <f>"填表日期："&amp;YEAR(基本信息输入表!$O$25)&amp;"年"&amp;MONTH(基本信息输入表!$O$25)&amp;"月"&amp;DAY(基本信息输入表!$O$25)&amp;"日"</f>
        <v>填表日期：1900年1月0日</v>
      </c>
    </row>
  </sheetData>
  <mergeCells count="3">
    <mergeCell ref="A2:H2"/>
    <mergeCell ref="A3:H3"/>
    <mergeCell ref="A27:B27"/>
  </mergeCells>
  <phoneticPr fontId="33" type="noConversion"/>
  <hyperlinks>
    <hyperlink ref="A1" location="索引目录!A1" display="返回索引目录" xr:uid="{00000000-0004-0000-19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M34"/>
  <sheetViews>
    <sheetView showGridLines="0" zoomScale="96" zoomScaleNormal="96" workbookViewId="0">
      <selection activeCell="M8" sqref="M8:R8"/>
    </sheetView>
  </sheetViews>
  <sheetFormatPr defaultColWidth="9" defaultRowHeight="15.75" customHeight="1"/>
  <cols>
    <col min="1" max="1" width="8.75" style="3" customWidth="1"/>
    <col min="2" max="2" width="21" style="3" customWidth="1"/>
    <col min="3" max="3" width="8" style="3" customWidth="1"/>
    <col min="4" max="4" width="8" style="217" customWidth="1"/>
    <col min="5" max="5" width="9.75" style="3" customWidth="1"/>
    <col min="6" max="6" width="4.75" style="3" customWidth="1"/>
    <col min="7" max="7" width="11.25" style="3" customWidth="1"/>
    <col min="8" max="9" width="8" style="3" customWidth="1"/>
    <col min="10" max="10" width="9.75" style="3" hidden="1" customWidth="1"/>
    <col min="11" max="11" width="7.75" style="3" hidden="1" customWidth="1"/>
    <col min="12" max="12" width="16.75" style="3" customWidth="1"/>
    <col min="13" max="13" width="8.75" style="3" customWidth="1"/>
    <col min="14" max="15" width="9" style="3" customWidth="1"/>
    <col min="16" max="16384" width="9" style="3"/>
  </cols>
  <sheetData>
    <row r="1" spans="1:13" ht="15.75" customHeight="1">
      <c r="A1" s="4" t="s">
        <v>125</v>
      </c>
    </row>
    <row r="2" spans="1:13" s="1" customFormat="1" ht="30" customHeight="1">
      <c r="A2" s="651" t="s">
        <v>803</v>
      </c>
      <c r="B2" s="652"/>
      <c r="C2" s="652"/>
      <c r="D2" s="652"/>
      <c r="E2" s="652"/>
      <c r="F2" s="652"/>
      <c r="G2" s="652"/>
      <c r="H2" s="652"/>
      <c r="I2" s="652"/>
      <c r="J2" s="652"/>
      <c r="K2" s="652"/>
      <c r="L2" s="652"/>
    </row>
    <row r="3" spans="1:13" ht="15.75" customHeight="1">
      <c r="A3" s="653" t="str">
        <f>"评估基准日："&amp;TEXT(基本信息输入表!M7,"yyyy年mm月dd日")</f>
        <v>评估基准日：2025年07月31日</v>
      </c>
      <c r="B3" s="654"/>
      <c r="C3" s="654"/>
      <c r="D3" s="663"/>
      <c r="E3" s="654"/>
      <c r="F3" s="654"/>
      <c r="G3" s="654"/>
      <c r="H3" s="654"/>
      <c r="I3" s="654"/>
      <c r="J3" s="654"/>
      <c r="K3" s="654"/>
      <c r="L3" s="654"/>
    </row>
    <row r="4" spans="1:13" ht="14.25" customHeight="1">
      <c r="A4" s="2"/>
      <c r="B4" s="2"/>
      <c r="C4" s="2"/>
      <c r="D4" s="218"/>
      <c r="E4" s="2"/>
      <c r="F4" s="2"/>
      <c r="G4" s="2"/>
      <c r="H4" s="2"/>
      <c r="I4" s="2"/>
      <c r="J4" s="2"/>
      <c r="K4" s="2"/>
      <c r="L4" s="17" t="s">
        <v>804</v>
      </c>
    </row>
    <row r="5" spans="1:13" ht="15.75" customHeight="1">
      <c r="A5" s="3" t="str">
        <f>基本信息输入表!K6&amp;"："&amp;基本信息输入表!M6</f>
        <v>被评估单位：西安曲江影视投资（集团）有限公司</v>
      </c>
      <c r="F5" s="49"/>
      <c r="L5" s="17" t="s">
        <v>561</v>
      </c>
    </row>
    <row r="6" spans="1:13" s="2" customFormat="1" ht="16.5" customHeight="1">
      <c r="A6" s="665" t="s">
        <v>127</v>
      </c>
      <c r="B6" s="665" t="s">
        <v>710</v>
      </c>
      <c r="C6" s="665" t="s">
        <v>711</v>
      </c>
      <c r="D6" s="670" t="s">
        <v>712</v>
      </c>
      <c r="E6" s="671" t="s">
        <v>713</v>
      </c>
      <c r="F6" s="671" t="s">
        <v>513</v>
      </c>
      <c r="G6" s="671" t="s">
        <v>514</v>
      </c>
      <c r="H6" s="658" t="s">
        <v>684</v>
      </c>
      <c r="I6" s="658" t="s">
        <v>714</v>
      </c>
      <c r="J6" s="665" t="s">
        <v>413</v>
      </c>
      <c r="K6" s="665" t="s">
        <v>415</v>
      </c>
      <c r="L6" s="665" t="s">
        <v>143</v>
      </c>
    </row>
    <row r="7" spans="1:13" ht="15.75" customHeight="1">
      <c r="A7" s="666"/>
      <c r="B7" s="666"/>
      <c r="C7" s="666"/>
      <c r="D7" s="666"/>
      <c r="E7" s="666"/>
      <c r="F7" s="666"/>
      <c r="G7" s="666"/>
      <c r="H7" s="621"/>
      <c r="I7" s="621"/>
      <c r="J7" s="666"/>
      <c r="K7" s="666"/>
      <c r="L7" s="666"/>
      <c r="M7" s="2" t="s">
        <v>516</v>
      </c>
    </row>
    <row r="8" spans="1:13" ht="12.75" customHeight="1">
      <c r="A8" s="10" t="str">
        <f t="shared" ref="A8:A28" si="0">IF(B8="","",ROW()-7)</f>
        <v/>
      </c>
      <c r="B8" s="11"/>
      <c r="C8" s="11"/>
      <c r="D8" s="12"/>
      <c r="E8" s="57"/>
      <c r="F8" s="11"/>
      <c r="G8" s="13"/>
      <c r="H8" s="220"/>
      <c r="I8" s="220"/>
      <c r="J8" s="220"/>
      <c r="K8" s="13" t="str">
        <f t="shared" ref="K8:K29" si="1">IF(H8=0,"",(J8-H8)/H8*100)</f>
        <v/>
      </c>
      <c r="L8" s="11"/>
      <c r="M8" s="2" t="s">
        <v>805</v>
      </c>
    </row>
    <row r="9" spans="1:13" ht="12.75" customHeight="1">
      <c r="A9" s="10" t="str">
        <f t="shared" si="0"/>
        <v/>
      </c>
      <c r="B9" s="11"/>
      <c r="C9" s="11"/>
      <c r="D9" s="12"/>
      <c r="E9" s="57"/>
      <c r="F9" s="11"/>
      <c r="G9" s="13"/>
      <c r="H9" s="220"/>
      <c r="I9" s="220"/>
      <c r="J9" s="220"/>
      <c r="K9" s="13" t="str">
        <f t="shared" si="1"/>
        <v/>
      </c>
      <c r="L9" s="11"/>
      <c r="M9" s="2" t="s">
        <v>806</v>
      </c>
    </row>
    <row r="10" spans="1:13" ht="12.75" customHeight="1">
      <c r="A10" s="10" t="str">
        <f t="shared" si="0"/>
        <v/>
      </c>
      <c r="B10" s="11"/>
      <c r="C10" s="11"/>
      <c r="D10" s="12"/>
      <c r="E10" s="57"/>
      <c r="F10" s="11"/>
      <c r="G10" s="13"/>
      <c r="H10" s="220"/>
      <c r="I10" s="220"/>
      <c r="J10" s="220"/>
      <c r="K10" s="13" t="str">
        <f t="shared" si="1"/>
        <v/>
      </c>
      <c r="L10" s="11"/>
      <c r="M10" s="2" t="s">
        <v>807</v>
      </c>
    </row>
    <row r="11" spans="1:13" ht="12.75" customHeight="1">
      <c r="A11" s="10" t="str">
        <f t="shared" si="0"/>
        <v/>
      </c>
      <c r="B11" s="11"/>
      <c r="C11" s="11"/>
      <c r="D11" s="12"/>
      <c r="E11" s="57"/>
      <c r="F11" s="11"/>
      <c r="G11" s="13"/>
      <c r="H11" s="220"/>
      <c r="I11" s="220"/>
      <c r="J11" s="220"/>
      <c r="K11" s="13" t="str">
        <f t="shared" si="1"/>
        <v/>
      </c>
      <c r="L11" s="11"/>
      <c r="M11" s="2" t="s">
        <v>808</v>
      </c>
    </row>
    <row r="12" spans="1:13" ht="12.75" customHeight="1">
      <c r="A12" s="10" t="str">
        <f t="shared" si="0"/>
        <v/>
      </c>
      <c r="B12" s="11"/>
      <c r="C12" s="11"/>
      <c r="D12" s="12"/>
      <c r="E12" s="57"/>
      <c r="F12" s="11"/>
      <c r="G12" s="13"/>
      <c r="H12" s="220"/>
      <c r="I12" s="220"/>
      <c r="J12" s="220"/>
      <c r="K12" s="13" t="str">
        <f t="shared" si="1"/>
        <v/>
      </c>
      <c r="L12" s="11"/>
      <c r="M12" s="2" t="s">
        <v>809</v>
      </c>
    </row>
    <row r="13" spans="1:13" ht="12.75" customHeight="1">
      <c r="A13" s="10" t="str">
        <f t="shared" si="0"/>
        <v/>
      </c>
      <c r="B13" s="11"/>
      <c r="C13" s="11"/>
      <c r="D13" s="12"/>
      <c r="E13" s="57"/>
      <c r="F13" s="11"/>
      <c r="G13" s="13"/>
      <c r="H13" s="220"/>
      <c r="I13" s="220"/>
      <c r="J13" s="220"/>
      <c r="K13" s="13" t="str">
        <f t="shared" si="1"/>
        <v/>
      </c>
      <c r="L13" s="11"/>
      <c r="M13" s="2" t="s">
        <v>810</v>
      </c>
    </row>
    <row r="14" spans="1:13" ht="12.75" customHeight="1">
      <c r="A14" s="10" t="str">
        <f t="shared" si="0"/>
        <v/>
      </c>
      <c r="B14" s="11"/>
      <c r="C14" s="11"/>
      <c r="D14" s="12"/>
      <c r="E14" s="57"/>
      <c r="F14" s="11"/>
      <c r="G14" s="13"/>
      <c r="H14" s="220"/>
      <c r="I14" s="220"/>
      <c r="J14" s="220"/>
      <c r="K14" s="13" t="str">
        <f t="shared" si="1"/>
        <v/>
      </c>
      <c r="L14" s="11"/>
      <c r="M14" s="2" t="s">
        <v>811</v>
      </c>
    </row>
    <row r="15" spans="1:13" ht="12.75" customHeight="1">
      <c r="A15" s="10" t="str">
        <f t="shared" si="0"/>
        <v/>
      </c>
      <c r="B15" s="11"/>
      <c r="C15" s="11"/>
      <c r="D15" s="12"/>
      <c r="E15" s="57"/>
      <c r="F15" s="11"/>
      <c r="G15" s="13"/>
      <c r="H15" s="220"/>
      <c r="I15" s="220"/>
      <c r="J15" s="220"/>
      <c r="K15" s="13" t="str">
        <f t="shared" si="1"/>
        <v/>
      </c>
      <c r="L15" s="11"/>
      <c r="M15" s="2" t="s">
        <v>812</v>
      </c>
    </row>
    <row r="16" spans="1:13" ht="12.75" customHeight="1">
      <c r="A16" s="10" t="str">
        <f t="shared" si="0"/>
        <v/>
      </c>
      <c r="B16" s="11"/>
      <c r="C16" s="11"/>
      <c r="D16" s="12"/>
      <c r="E16" s="57"/>
      <c r="F16" s="11"/>
      <c r="G16" s="13"/>
      <c r="H16" s="220"/>
      <c r="I16" s="220"/>
      <c r="J16" s="220"/>
      <c r="K16" s="13" t="str">
        <f t="shared" si="1"/>
        <v/>
      </c>
      <c r="L16" s="11"/>
      <c r="M16" s="2" t="s">
        <v>813</v>
      </c>
    </row>
    <row r="17" spans="1:13" ht="12.75" customHeight="1">
      <c r="A17" s="10" t="str">
        <f t="shared" si="0"/>
        <v/>
      </c>
      <c r="B17" s="11"/>
      <c r="C17" s="11"/>
      <c r="D17" s="12"/>
      <c r="E17" s="57"/>
      <c r="F17" s="11"/>
      <c r="G17" s="13"/>
      <c r="H17" s="220"/>
      <c r="I17" s="220"/>
      <c r="J17" s="220"/>
      <c r="K17" s="13" t="str">
        <f t="shared" si="1"/>
        <v/>
      </c>
      <c r="L17" s="11"/>
      <c r="M17" s="2" t="s">
        <v>814</v>
      </c>
    </row>
    <row r="18" spans="1:13" ht="12.75" customHeight="1">
      <c r="A18" s="10" t="str">
        <f t="shared" si="0"/>
        <v/>
      </c>
      <c r="B18" s="11"/>
      <c r="C18" s="11"/>
      <c r="D18" s="12"/>
      <c r="E18" s="57"/>
      <c r="F18" s="11"/>
      <c r="G18" s="13"/>
      <c r="H18" s="220"/>
      <c r="I18" s="220"/>
      <c r="J18" s="220"/>
      <c r="K18" s="13" t="str">
        <f t="shared" si="1"/>
        <v/>
      </c>
      <c r="L18" s="11"/>
      <c r="M18" s="2" t="s">
        <v>815</v>
      </c>
    </row>
    <row r="19" spans="1:13" ht="12.75" customHeight="1">
      <c r="A19" s="10" t="str">
        <f t="shared" si="0"/>
        <v/>
      </c>
      <c r="B19" s="11"/>
      <c r="C19" s="11"/>
      <c r="D19" s="12"/>
      <c r="E19" s="57"/>
      <c r="F19" s="11"/>
      <c r="G19" s="13"/>
      <c r="H19" s="220"/>
      <c r="I19" s="220"/>
      <c r="J19" s="220"/>
      <c r="K19" s="13" t="str">
        <f t="shared" si="1"/>
        <v/>
      </c>
      <c r="L19" s="11"/>
      <c r="M19" s="2" t="s">
        <v>816</v>
      </c>
    </row>
    <row r="20" spans="1:13" ht="12.75" customHeight="1">
      <c r="A20" s="10" t="str">
        <f t="shared" si="0"/>
        <v/>
      </c>
      <c r="B20" s="11"/>
      <c r="C20" s="11"/>
      <c r="D20" s="12"/>
      <c r="E20" s="57"/>
      <c r="F20" s="11"/>
      <c r="G20" s="13"/>
      <c r="H20" s="220"/>
      <c r="I20" s="220"/>
      <c r="J20" s="220"/>
      <c r="K20" s="13" t="str">
        <f t="shared" si="1"/>
        <v/>
      </c>
      <c r="L20" s="11"/>
      <c r="M20" s="2" t="s">
        <v>817</v>
      </c>
    </row>
    <row r="21" spans="1:13" ht="12.75" customHeight="1">
      <c r="A21" s="10" t="str">
        <f t="shared" si="0"/>
        <v/>
      </c>
      <c r="B21" s="11"/>
      <c r="C21" s="11"/>
      <c r="D21" s="12"/>
      <c r="E21" s="57"/>
      <c r="F21" s="11"/>
      <c r="G21" s="13"/>
      <c r="H21" s="220"/>
      <c r="I21" s="220"/>
      <c r="J21" s="220"/>
      <c r="K21" s="13" t="str">
        <f t="shared" si="1"/>
        <v/>
      </c>
      <c r="L21" s="11"/>
      <c r="M21" s="2" t="s">
        <v>818</v>
      </c>
    </row>
    <row r="22" spans="1:13" ht="12.75" customHeight="1">
      <c r="A22" s="10" t="str">
        <f t="shared" si="0"/>
        <v/>
      </c>
      <c r="B22" s="11"/>
      <c r="C22" s="11"/>
      <c r="D22" s="12"/>
      <c r="E22" s="57"/>
      <c r="F22" s="11"/>
      <c r="G22" s="13"/>
      <c r="H22" s="220"/>
      <c r="I22" s="220"/>
      <c r="J22" s="220"/>
      <c r="K22" s="13" t="str">
        <f t="shared" si="1"/>
        <v/>
      </c>
      <c r="L22" s="11"/>
      <c r="M22" s="2" t="s">
        <v>819</v>
      </c>
    </row>
    <row r="23" spans="1:13" ht="12.75" customHeight="1">
      <c r="A23" s="10" t="str">
        <f t="shared" si="0"/>
        <v/>
      </c>
      <c r="B23" s="11"/>
      <c r="C23" s="11"/>
      <c r="D23" s="12"/>
      <c r="E23" s="57"/>
      <c r="F23" s="11"/>
      <c r="G23" s="13"/>
      <c r="H23" s="220"/>
      <c r="I23" s="220"/>
      <c r="J23" s="220"/>
      <c r="K23" s="13" t="str">
        <f t="shared" si="1"/>
        <v/>
      </c>
      <c r="L23" s="11"/>
      <c r="M23" s="2" t="s">
        <v>820</v>
      </c>
    </row>
    <row r="24" spans="1:13" ht="12.75" customHeight="1">
      <c r="A24" s="10" t="str">
        <f t="shared" si="0"/>
        <v/>
      </c>
      <c r="B24" s="11"/>
      <c r="C24" s="11"/>
      <c r="D24" s="12"/>
      <c r="E24" s="57"/>
      <c r="F24" s="11"/>
      <c r="G24" s="13"/>
      <c r="H24" s="220"/>
      <c r="I24" s="220"/>
      <c r="J24" s="220"/>
      <c r="K24" s="13" t="str">
        <f t="shared" si="1"/>
        <v/>
      </c>
      <c r="L24" s="11"/>
      <c r="M24" s="2" t="s">
        <v>821</v>
      </c>
    </row>
    <row r="25" spans="1:13" ht="12.75" customHeight="1">
      <c r="A25" s="10" t="str">
        <f t="shared" si="0"/>
        <v/>
      </c>
      <c r="B25" s="11"/>
      <c r="C25" s="11"/>
      <c r="D25" s="12"/>
      <c r="E25" s="57"/>
      <c r="F25" s="11"/>
      <c r="G25" s="13"/>
      <c r="H25" s="220"/>
      <c r="I25" s="220"/>
      <c r="J25" s="220"/>
      <c r="K25" s="13" t="str">
        <f t="shared" si="1"/>
        <v/>
      </c>
      <c r="L25" s="11"/>
      <c r="M25" s="2" t="s">
        <v>822</v>
      </c>
    </row>
    <row r="26" spans="1:13" ht="12.75" customHeight="1">
      <c r="A26" s="10" t="str">
        <f t="shared" si="0"/>
        <v/>
      </c>
      <c r="B26" s="11"/>
      <c r="C26" s="11"/>
      <c r="D26" s="12"/>
      <c r="E26" s="57"/>
      <c r="F26" s="11"/>
      <c r="G26" s="13"/>
      <c r="H26" s="220"/>
      <c r="I26" s="220"/>
      <c r="J26" s="220"/>
      <c r="K26" s="13" t="str">
        <f t="shared" si="1"/>
        <v/>
      </c>
      <c r="L26" s="11"/>
      <c r="M26" s="2" t="s">
        <v>823</v>
      </c>
    </row>
    <row r="27" spans="1:13" ht="12.75" customHeight="1">
      <c r="A27" s="10" t="str">
        <f t="shared" si="0"/>
        <v/>
      </c>
      <c r="B27" s="11"/>
      <c r="C27" s="11"/>
      <c r="D27" s="12"/>
      <c r="E27" s="57"/>
      <c r="F27" s="11"/>
      <c r="G27" s="13"/>
      <c r="H27" s="220"/>
      <c r="I27" s="220"/>
      <c r="J27" s="220"/>
      <c r="K27" s="13" t="str">
        <f t="shared" si="1"/>
        <v/>
      </c>
      <c r="L27" s="11"/>
      <c r="M27" s="2" t="s">
        <v>824</v>
      </c>
    </row>
    <row r="28" spans="1:13" ht="12.75" customHeight="1">
      <c r="A28" s="10" t="str">
        <f t="shared" si="0"/>
        <v/>
      </c>
      <c r="B28" s="11"/>
      <c r="C28" s="11"/>
      <c r="D28" s="12"/>
      <c r="E28" s="57"/>
      <c r="F28" s="11"/>
      <c r="G28" s="13"/>
      <c r="H28" s="220"/>
      <c r="I28" s="220"/>
      <c r="J28" s="220"/>
      <c r="K28" s="13" t="str">
        <f t="shared" si="1"/>
        <v/>
      </c>
      <c r="L28" s="11"/>
      <c r="M28" s="2" t="s">
        <v>825</v>
      </c>
    </row>
    <row r="29" spans="1:13" ht="12.75" customHeight="1">
      <c r="A29" s="664" t="s">
        <v>442</v>
      </c>
      <c r="B29" s="601"/>
      <c r="C29" s="11"/>
      <c r="D29" s="38"/>
      <c r="E29" s="57"/>
      <c r="F29" s="11"/>
      <c r="G29" s="13"/>
      <c r="H29" s="220">
        <f>SUM(H8:H28)</f>
        <v>0</v>
      </c>
      <c r="I29" s="220">
        <f>SUM(I8:I28)</f>
        <v>0</v>
      </c>
      <c r="J29" s="220">
        <f>SUM(J8:J28)</f>
        <v>0</v>
      </c>
      <c r="K29" s="13" t="str">
        <f t="shared" si="1"/>
        <v/>
      </c>
      <c r="L29" s="11"/>
    </row>
    <row r="30" spans="1:13" ht="12.75" customHeight="1">
      <c r="A30" s="664" t="s">
        <v>727</v>
      </c>
      <c r="B30" s="601"/>
      <c r="C30" s="11"/>
      <c r="D30" s="38"/>
      <c r="E30" s="57"/>
      <c r="F30" s="11"/>
      <c r="G30" s="13"/>
      <c r="H30" s="220">
        <f>I29</f>
        <v>0</v>
      </c>
      <c r="I30" s="220"/>
      <c r="J30" s="220"/>
      <c r="K30" s="13"/>
      <c r="L30" s="11"/>
    </row>
    <row r="31" spans="1:13" ht="12.75" customHeight="1">
      <c r="A31" s="664" t="s">
        <v>728</v>
      </c>
      <c r="B31" s="601"/>
      <c r="C31" s="11"/>
      <c r="D31" s="38"/>
      <c r="E31" s="57"/>
      <c r="F31" s="11"/>
      <c r="G31" s="13"/>
      <c r="H31" s="220"/>
      <c r="I31" s="220"/>
      <c r="J31" s="220">
        <f>H30</f>
        <v>0</v>
      </c>
      <c r="K31" s="13"/>
      <c r="L31" s="11"/>
    </row>
    <row r="32" spans="1:13" ht="15.75" customHeight="1">
      <c r="A32" s="669" t="s">
        <v>443</v>
      </c>
      <c r="B32" s="635"/>
      <c r="C32" s="16"/>
      <c r="D32" s="219"/>
      <c r="E32" s="16"/>
      <c r="F32" s="16"/>
      <c r="G32" s="16"/>
      <c r="H32" s="221">
        <f>H29-H30</f>
        <v>0</v>
      </c>
      <c r="I32" s="221"/>
      <c r="J32" s="221">
        <f>J29-J31</f>
        <v>0</v>
      </c>
      <c r="K32" s="13" t="str">
        <f>IF(H32=0,"",(J32-H32)/H32*100)</f>
        <v/>
      </c>
      <c r="L32" s="16"/>
    </row>
    <row r="33" spans="1:13" ht="15.75" customHeight="1">
      <c r="A33" s="3" t="str">
        <f>基本信息输入表!$K$6&amp;"填表人："&amp;基本信息输入表!$M$26</f>
        <v>被评估单位填表人：</v>
      </c>
      <c r="J33" s="3" t="str">
        <f>"评估人员："&amp;基本信息输入表!$Q$26</f>
        <v>评估人员：</v>
      </c>
      <c r="M33" s="3" t="s">
        <v>533</v>
      </c>
    </row>
    <row r="34" spans="1:13" ht="15.75" customHeight="1">
      <c r="A34" s="3" t="str">
        <f>"填表日期："&amp;YEAR(基本信息输入表!$O$26)&amp;"年"&amp;MONTH(基本信息输入表!$O$26)&amp;"月"&amp;DAY(基本信息输入表!$O$26)&amp;"日"</f>
        <v>填表日期：1900年1月0日</v>
      </c>
    </row>
  </sheetData>
  <mergeCells count="18">
    <mergeCell ref="A32:B32"/>
    <mergeCell ref="A6:A7"/>
    <mergeCell ref="B6:B7"/>
    <mergeCell ref="C6:C7"/>
    <mergeCell ref="D6:D7"/>
    <mergeCell ref="A2:L2"/>
    <mergeCell ref="A3:L3"/>
    <mergeCell ref="A29:B29"/>
    <mergeCell ref="A30:B30"/>
    <mergeCell ref="A31:B31"/>
    <mergeCell ref="E6:E7"/>
    <mergeCell ref="F6:F7"/>
    <mergeCell ref="G6:G7"/>
    <mergeCell ref="H6:H7"/>
    <mergeCell ref="I6:I7"/>
    <mergeCell ref="J6:J7"/>
    <mergeCell ref="K6:K7"/>
    <mergeCell ref="L6:L7"/>
  </mergeCells>
  <phoneticPr fontId="33" type="noConversion"/>
  <hyperlinks>
    <hyperlink ref="A1" location="索引目录!A1" display="返回索引目录" xr:uid="{00000000-0004-0000-1A00-000000000000}"/>
  </hyperlinks>
  <printOptions horizontalCentered="1"/>
  <pageMargins left="0.98402777777777795" right="0.98402777777777795" top="0.98402777777777795" bottom="0.98402777777777795" header="0.47222222222222199" footer="0.35416666666666702"/>
  <pageSetup paperSize="9" scale="95"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H29"/>
  <sheetViews>
    <sheetView showGridLines="0" topLeftCell="A10" zoomScale="96" zoomScaleNormal="96" workbookViewId="0">
      <selection activeCell="M8" sqref="M8:R8"/>
    </sheetView>
  </sheetViews>
  <sheetFormatPr defaultColWidth="9" defaultRowHeight="15.75" customHeight="1"/>
  <cols>
    <col min="1" max="1" width="6.75" style="3" customWidth="1"/>
    <col min="2" max="2" width="26.75" style="3" customWidth="1"/>
    <col min="3" max="6" width="18.75" style="3" customWidth="1"/>
    <col min="7" max="7" width="12.75" style="3" customWidth="1"/>
    <col min="8" max="8" width="9" style="3" customWidth="1"/>
    <col min="9" max="9" width="9.75" style="3" customWidth="1"/>
    <col min="10" max="11" width="9" style="3" customWidth="1"/>
    <col min="12" max="16384" width="9" style="3"/>
  </cols>
  <sheetData>
    <row r="1" spans="1:7" ht="15.75" customHeight="1">
      <c r="A1" s="4" t="s">
        <v>125</v>
      </c>
    </row>
    <row r="2" spans="1:7" s="1" customFormat="1" ht="30" customHeight="1">
      <c r="A2" s="651" t="s">
        <v>826</v>
      </c>
      <c r="B2" s="652"/>
      <c r="C2" s="652"/>
      <c r="D2" s="652"/>
      <c r="E2" s="652"/>
      <c r="F2" s="652"/>
      <c r="G2" s="652"/>
    </row>
    <row r="3" spans="1:7" ht="15.75" customHeight="1">
      <c r="A3" s="653" t="str">
        <f>"评估基准日："&amp;TEXT(基本信息输入表!M7,"yyyy年mm月dd日")</f>
        <v>评估基准日：2025年07月31日</v>
      </c>
      <c r="B3" s="654"/>
      <c r="C3" s="654"/>
      <c r="D3" s="654"/>
      <c r="E3" s="654"/>
      <c r="F3" s="654"/>
      <c r="G3" s="654"/>
    </row>
    <row r="4" spans="1:7" ht="14.25" customHeight="1">
      <c r="A4" s="2"/>
      <c r="B4" s="2"/>
      <c r="C4" s="2"/>
      <c r="D4" s="2"/>
      <c r="E4" s="2"/>
      <c r="F4" s="2"/>
      <c r="G4" s="17" t="s">
        <v>827</v>
      </c>
    </row>
    <row r="5" spans="1:7" ht="15.75" customHeight="1">
      <c r="A5" s="7" t="str">
        <f>基本信息输入表!K6&amp;"："&amp;基本信息输入表!M6</f>
        <v>被评估单位：西安曲江影视投资（集团）有限公司</v>
      </c>
      <c r="B5" s="7"/>
      <c r="G5" s="17" t="s">
        <v>383</v>
      </c>
    </row>
    <row r="6" spans="1:7" s="2" customFormat="1" ht="15.75" customHeight="1">
      <c r="A6" s="32" t="s">
        <v>491</v>
      </c>
      <c r="B6" s="32" t="s">
        <v>436</v>
      </c>
      <c r="C6" s="32" t="s">
        <v>412</v>
      </c>
      <c r="D6" s="60" t="s">
        <v>828</v>
      </c>
      <c r="E6" s="32" t="s">
        <v>413</v>
      </c>
      <c r="F6" s="43" t="s">
        <v>414</v>
      </c>
      <c r="G6" s="32" t="s">
        <v>415</v>
      </c>
    </row>
    <row r="7" spans="1:7" ht="15.75" customHeight="1">
      <c r="A7" s="32" t="s">
        <v>829</v>
      </c>
      <c r="B7" s="44" t="s">
        <v>65</v>
      </c>
      <c r="C7" s="45">
        <f>'3-9-1材料采购（在途物资）'!F25</f>
        <v>0</v>
      </c>
      <c r="D7" s="45">
        <f>'3-9-1材料采购（在途物资）'!G25</f>
        <v>0</v>
      </c>
      <c r="E7" s="34">
        <f>'3-9-1材料采购（在途物资）'!J27</f>
        <v>0</v>
      </c>
      <c r="F7" s="34">
        <f t="shared" ref="F7:F18" si="0">E7-C7+D7</f>
        <v>0</v>
      </c>
      <c r="G7" s="206" t="str">
        <f t="shared" ref="G7:G18" si="1">IF(C7-D7=0,"",(E7-C7+D7)/(C7-D7)*100)</f>
        <v/>
      </c>
    </row>
    <row r="8" spans="1:7" ht="15.75" customHeight="1">
      <c r="A8" s="32" t="s">
        <v>830</v>
      </c>
      <c r="B8" s="61" t="s">
        <v>66</v>
      </c>
      <c r="C8" s="45">
        <f>'3-9-2原材料'!G25</f>
        <v>0</v>
      </c>
      <c r="D8" s="45">
        <f>'3-9-2原材料'!H25</f>
        <v>0</v>
      </c>
      <c r="E8" s="34">
        <f>'3-9-2原材料'!M27</f>
        <v>0</v>
      </c>
      <c r="F8" s="34">
        <f t="shared" si="0"/>
        <v>0</v>
      </c>
      <c r="G8" s="206" t="str">
        <f t="shared" si="1"/>
        <v/>
      </c>
    </row>
    <row r="9" spans="1:7" ht="15.75" customHeight="1">
      <c r="A9" s="32" t="s">
        <v>831</v>
      </c>
      <c r="B9" s="61" t="s">
        <v>67</v>
      </c>
      <c r="C9" s="45">
        <f>'3-9-3在库周转材料'!G25</f>
        <v>0</v>
      </c>
      <c r="D9" s="45">
        <f>'3-9-3在库周转材料'!H25</f>
        <v>0</v>
      </c>
      <c r="E9" s="34">
        <f>'3-9-3在库周转材料'!M27</f>
        <v>0</v>
      </c>
      <c r="F9" s="34">
        <f t="shared" si="0"/>
        <v>0</v>
      </c>
      <c r="G9" s="206" t="str">
        <f t="shared" si="1"/>
        <v/>
      </c>
    </row>
    <row r="10" spans="1:7" ht="15.75" customHeight="1">
      <c r="A10" s="32" t="s">
        <v>832</v>
      </c>
      <c r="B10" s="61" t="s">
        <v>70</v>
      </c>
      <c r="C10" s="45">
        <f>'3-9-4委托加工物资'!G25</f>
        <v>0</v>
      </c>
      <c r="D10" s="45">
        <f>'3-9-4委托加工物资'!H25</f>
        <v>0</v>
      </c>
      <c r="E10" s="34">
        <f>'3-9-4委托加工物资'!K27</f>
        <v>0</v>
      </c>
      <c r="F10" s="34">
        <f t="shared" si="0"/>
        <v>0</v>
      </c>
      <c r="G10" s="206" t="str">
        <f t="shared" si="1"/>
        <v/>
      </c>
    </row>
    <row r="11" spans="1:7" ht="15.75" customHeight="1">
      <c r="A11" s="32" t="s">
        <v>833</v>
      </c>
      <c r="B11" s="61" t="s">
        <v>72</v>
      </c>
      <c r="C11" s="45">
        <f>'3-9-5产成品（库存商品）'!I25</f>
        <v>0</v>
      </c>
      <c r="D11" s="45">
        <f>'3-9-5产成品（库存商品）'!J25</f>
        <v>0</v>
      </c>
      <c r="E11" s="34">
        <f>'3-9-5产成品（库存商品）'!M27</f>
        <v>0</v>
      </c>
      <c r="F11" s="34">
        <f t="shared" si="0"/>
        <v>0</v>
      </c>
      <c r="G11" s="206" t="str">
        <f t="shared" si="1"/>
        <v/>
      </c>
    </row>
    <row r="12" spans="1:7" ht="15.75" customHeight="1">
      <c r="A12" s="32" t="s">
        <v>834</v>
      </c>
      <c r="B12" s="61" t="s">
        <v>74</v>
      </c>
      <c r="C12" s="45">
        <f>'3-9-6在产品（自制半成品）'!F25</f>
        <v>0</v>
      </c>
      <c r="D12" s="45">
        <f>'3-9-6在产品（自制半成品）'!G25</f>
        <v>0</v>
      </c>
      <c r="E12" s="34">
        <f>'3-9-6在产品（自制半成品）'!K27</f>
        <v>0</v>
      </c>
      <c r="F12" s="34">
        <f t="shared" si="0"/>
        <v>0</v>
      </c>
      <c r="G12" s="206" t="str">
        <f t="shared" si="1"/>
        <v/>
      </c>
    </row>
    <row r="13" spans="1:7" ht="15.75" customHeight="1">
      <c r="A13" s="32" t="s">
        <v>835</v>
      </c>
      <c r="B13" s="61" t="s">
        <v>76</v>
      </c>
      <c r="C13" s="45">
        <f>'3-9-7发出商品'!G25</f>
        <v>0</v>
      </c>
      <c r="D13" s="45">
        <f>'3-9-7发出商品'!H25</f>
        <v>0</v>
      </c>
      <c r="E13" s="34">
        <f>'3-9-7发出商品'!K27</f>
        <v>0</v>
      </c>
      <c r="F13" s="34">
        <f t="shared" si="0"/>
        <v>0</v>
      </c>
      <c r="G13" s="206" t="str">
        <f t="shared" si="1"/>
        <v/>
      </c>
    </row>
    <row r="14" spans="1:7" ht="15.75" customHeight="1">
      <c r="A14" s="32" t="s">
        <v>836</v>
      </c>
      <c r="B14" s="61" t="s">
        <v>78</v>
      </c>
      <c r="C14" s="45">
        <f>'3-9-8在用周转材料'!G25</f>
        <v>0</v>
      </c>
      <c r="D14" s="45">
        <f>'3-9-8在用周转材料'!H25</f>
        <v>0</v>
      </c>
      <c r="E14" s="34">
        <f>'3-9-8在用周转材料'!L27</f>
        <v>0</v>
      </c>
      <c r="F14" s="34">
        <f t="shared" si="0"/>
        <v>0</v>
      </c>
      <c r="G14" s="206" t="str">
        <f t="shared" si="1"/>
        <v/>
      </c>
    </row>
    <row r="15" spans="1:7" ht="15.75" customHeight="1">
      <c r="A15" s="32" t="s">
        <v>837</v>
      </c>
      <c r="B15" s="46" t="s">
        <v>81</v>
      </c>
      <c r="C15" s="45">
        <f>'3-9-9开发产品'!T25</f>
        <v>0</v>
      </c>
      <c r="D15" s="45">
        <f>'3-9-9开发产品'!U25</f>
        <v>0</v>
      </c>
      <c r="E15" s="34">
        <f>'3-9-9开发产品'!W27</f>
        <v>0</v>
      </c>
      <c r="F15" s="34">
        <f t="shared" si="0"/>
        <v>0</v>
      </c>
      <c r="G15" s="206" t="str">
        <f t="shared" si="1"/>
        <v/>
      </c>
    </row>
    <row r="16" spans="1:7" ht="15.75" customHeight="1">
      <c r="A16" s="32" t="s">
        <v>838</v>
      </c>
      <c r="B16" s="46" t="s">
        <v>84</v>
      </c>
      <c r="C16" s="45">
        <f>'3-9-10开发成本'!U25</f>
        <v>0</v>
      </c>
      <c r="D16" s="45">
        <f>'3-9-10开发成本'!V25</f>
        <v>0</v>
      </c>
      <c r="E16" s="34">
        <f>'3-9-10开发成本'!X27</f>
        <v>0</v>
      </c>
      <c r="F16" s="34">
        <f t="shared" si="0"/>
        <v>0</v>
      </c>
      <c r="G16" s="206" t="str">
        <f t="shared" si="1"/>
        <v/>
      </c>
    </row>
    <row r="17" spans="1:8" ht="15.75" customHeight="1">
      <c r="A17" s="32" t="s">
        <v>839</v>
      </c>
      <c r="B17" s="46" t="s">
        <v>85</v>
      </c>
      <c r="C17" s="45">
        <f>'3-9-11消耗性生物资产'!I25</f>
        <v>0</v>
      </c>
      <c r="D17" s="45">
        <f>'3-9-11消耗性生物资产'!J25</f>
        <v>0</v>
      </c>
      <c r="E17" s="34">
        <f>'3-9-11消耗性生物资产'!M27</f>
        <v>0</v>
      </c>
      <c r="F17" s="34">
        <f t="shared" si="0"/>
        <v>0</v>
      </c>
      <c r="G17" s="206" t="str">
        <f t="shared" si="1"/>
        <v/>
      </c>
    </row>
    <row r="18" spans="1:8" ht="15.75" customHeight="1">
      <c r="A18" s="32" t="s">
        <v>840</v>
      </c>
      <c r="B18" s="46" t="s">
        <v>86</v>
      </c>
      <c r="C18" s="45">
        <f>'3-9-12工程施工'!X25</f>
        <v>0</v>
      </c>
      <c r="D18" s="45"/>
      <c r="E18" s="34">
        <f>'3-9-12工程施工'!AA25</f>
        <v>0</v>
      </c>
      <c r="F18" s="34">
        <f t="shared" si="0"/>
        <v>0</v>
      </c>
      <c r="G18" s="206" t="str">
        <f t="shared" si="1"/>
        <v/>
      </c>
    </row>
    <row r="19" spans="1:8" ht="15.75" customHeight="1">
      <c r="A19" s="32"/>
      <c r="B19" s="44"/>
      <c r="C19" s="45"/>
      <c r="D19" s="45"/>
      <c r="E19" s="34"/>
      <c r="F19" s="34"/>
      <c r="G19" s="206"/>
    </row>
    <row r="20" spans="1:8" ht="15.75" customHeight="1">
      <c r="A20" s="32"/>
      <c r="B20" s="44"/>
      <c r="C20" s="45"/>
      <c r="D20" s="45"/>
      <c r="E20" s="34"/>
      <c r="F20" s="34"/>
      <c r="G20" s="206"/>
    </row>
    <row r="21" spans="1:8" ht="15.75" customHeight="1">
      <c r="A21" s="32"/>
      <c r="B21" s="44"/>
      <c r="C21" s="45"/>
      <c r="D21" s="45"/>
      <c r="E21" s="34"/>
      <c r="F21" s="34"/>
      <c r="G21" s="206"/>
    </row>
    <row r="22" spans="1:8" ht="15.75" customHeight="1">
      <c r="A22" s="32"/>
      <c r="B22" s="44"/>
      <c r="C22" s="45"/>
      <c r="D22" s="45"/>
      <c r="E22" s="34"/>
      <c r="F22" s="34"/>
      <c r="G22" s="206"/>
    </row>
    <row r="23" spans="1:8" ht="15.75" customHeight="1">
      <c r="A23" s="32"/>
      <c r="B23" s="44"/>
      <c r="C23" s="45"/>
      <c r="D23" s="45"/>
      <c r="E23" s="34"/>
      <c r="F23" s="34"/>
      <c r="G23" s="206"/>
    </row>
    <row r="24" spans="1:8" ht="15.75" customHeight="1">
      <c r="A24" s="32"/>
      <c r="B24" s="44"/>
      <c r="C24" s="45"/>
      <c r="D24" s="45"/>
      <c r="E24" s="34"/>
      <c r="F24" s="34"/>
      <c r="G24" s="206"/>
    </row>
    <row r="25" spans="1:8" ht="15.75" customHeight="1">
      <c r="A25" s="658" t="s">
        <v>444</v>
      </c>
      <c r="B25" s="601"/>
      <c r="C25" s="45">
        <f>SUM(C7:C24)</f>
        <v>0</v>
      </c>
      <c r="D25" s="45">
        <f>SUM(D7:D24)</f>
        <v>0</v>
      </c>
      <c r="E25" s="45">
        <f>SUM(E7:E24)</f>
        <v>0</v>
      </c>
      <c r="F25" s="34">
        <f>E25-C25</f>
        <v>0</v>
      </c>
      <c r="G25" s="206" t="str">
        <f>IF(C25-D25=0,"",(E25-C25+D25)/(C25-D25)*100)</f>
        <v/>
      </c>
    </row>
    <row r="26" spans="1:8" ht="15.75" customHeight="1">
      <c r="A26" s="658" t="s">
        <v>841</v>
      </c>
      <c r="B26" s="601"/>
      <c r="C26" s="306">
        <f>D25</f>
        <v>0</v>
      </c>
      <c r="D26" s="306"/>
      <c r="E26" s="234"/>
      <c r="F26" s="34"/>
      <c r="G26" s="206"/>
    </row>
    <row r="27" spans="1:8" ht="15.75" customHeight="1">
      <c r="A27" s="658" t="s">
        <v>446</v>
      </c>
      <c r="B27" s="601"/>
      <c r="C27" s="45">
        <f>C25-C26</f>
        <v>0</v>
      </c>
      <c r="D27" s="45"/>
      <c r="E27" s="34">
        <f>E25</f>
        <v>0</v>
      </c>
      <c r="F27" s="34">
        <f>E27-C27</f>
        <v>0</v>
      </c>
      <c r="G27" s="206" t="str">
        <f>IF(C27-D27=0,"",(E27-C27+D27)/(C27-D27)*100)</f>
        <v/>
      </c>
    </row>
    <row r="28" spans="1:8" ht="15.75" customHeight="1">
      <c r="E28" s="3" t="str">
        <f>"评估人员："&amp;基本信息输入表!$Q$27</f>
        <v>评估人员：</v>
      </c>
      <c r="H28" s="3" t="s">
        <v>148</v>
      </c>
    </row>
    <row r="29" spans="1:8" ht="15.75" customHeight="1">
      <c r="H29" s="35" t="s">
        <v>432</v>
      </c>
    </row>
  </sheetData>
  <mergeCells count="5">
    <mergeCell ref="A2:G2"/>
    <mergeCell ref="A3:G3"/>
    <mergeCell ref="A25:B25"/>
    <mergeCell ref="A26:B26"/>
    <mergeCell ref="A27:B27"/>
  </mergeCells>
  <phoneticPr fontId="33" type="noConversion"/>
  <hyperlinks>
    <hyperlink ref="A1" location="索引目录!A1" display="返回索引目录" xr:uid="{00000000-0004-0000-1B00-000000000000}"/>
  </hyperlinks>
  <printOptions horizontalCentered="1"/>
  <pageMargins left="0.98402777777777795" right="0.98402777777777795" top="0.98402777777777795" bottom="0.98402777777777795" header="0.47222222222222199" footer="0.35416666666666702"/>
  <pageSetup paperSize="9" scale="9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N29"/>
  <sheetViews>
    <sheetView showGridLines="0" topLeftCell="A5" zoomScale="96" zoomScaleNormal="96" workbookViewId="0">
      <selection activeCell="M8" sqref="M8:R8"/>
    </sheetView>
  </sheetViews>
  <sheetFormatPr defaultColWidth="9" defaultRowHeight="15.75" customHeight="1"/>
  <cols>
    <col min="1" max="1" width="5.5" style="3" customWidth="1"/>
    <col min="2" max="2" width="36" style="3" customWidth="1"/>
    <col min="3" max="3" width="7.75" style="3" customWidth="1"/>
    <col min="4" max="4" width="10.75" style="3" customWidth="1"/>
    <col min="5" max="5" width="6.75" style="3" customWidth="1"/>
    <col min="6" max="6" width="7.25" style="3" customWidth="1"/>
    <col min="7" max="7" width="15" style="3" customWidth="1"/>
    <col min="8" max="8" width="8" style="3" customWidth="1"/>
    <col min="9" max="9" width="8.75" style="3" customWidth="1"/>
    <col min="10" max="10" width="9.75" style="3" customWidth="1"/>
    <col min="11" max="11" width="9" style="3" customWidth="1"/>
    <col min="12" max="12" width="13.25" style="3" customWidth="1"/>
    <col min="13" max="13" width="9" style="2" customWidth="1"/>
    <col min="14" max="15" width="9" style="3" customWidth="1"/>
    <col min="16" max="16384" width="9" style="3"/>
  </cols>
  <sheetData>
    <row r="1" spans="1:14" ht="15.75" customHeight="1">
      <c r="A1" s="4" t="s">
        <v>125</v>
      </c>
    </row>
    <row r="2" spans="1:14" s="1" customFormat="1" ht="30" customHeight="1">
      <c r="A2" s="651" t="s">
        <v>842</v>
      </c>
      <c r="B2" s="652"/>
      <c r="C2" s="652"/>
      <c r="D2" s="652"/>
      <c r="E2" s="652"/>
      <c r="F2" s="652"/>
      <c r="G2" s="652"/>
      <c r="H2" s="652"/>
      <c r="I2" s="652"/>
      <c r="J2" s="652"/>
      <c r="K2" s="652"/>
      <c r="L2" s="652"/>
      <c r="M2" s="2"/>
      <c r="N2" s="3"/>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row>
    <row r="4" spans="1:14" ht="14.25" customHeight="1">
      <c r="A4" s="2"/>
      <c r="B4" s="2"/>
      <c r="C4" s="2"/>
      <c r="D4" s="2"/>
      <c r="E4" s="2"/>
      <c r="F4" s="2"/>
      <c r="G4" s="2"/>
      <c r="H4" s="2"/>
      <c r="I4" s="2"/>
      <c r="J4" s="2"/>
      <c r="K4" s="2"/>
      <c r="L4" s="17" t="s">
        <v>843</v>
      </c>
    </row>
    <row r="5" spans="1:14" ht="15.75" customHeight="1">
      <c r="A5" s="3" t="str">
        <f>基本信息输入表!K6&amp;"："&amp;基本信息输入表!M6</f>
        <v>被评估单位：西安曲江影视投资（集团）有限公司</v>
      </c>
      <c r="L5" s="17" t="s">
        <v>561</v>
      </c>
    </row>
    <row r="6" spans="1:14" s="2" customFormat="1" ht="15.75" customHeight="1">
      <c r="A6" s="658" t="s">
        <v>127</v>
      </c>
      <c r="B6" s="658" t="s">
        <v>844</v>
      </c>
      <c r="C6" s="671" t="s">
        <v>845</v>
      </c>
      <c r="D6" s="658" t="s">
        <v>412</v>
      </c>
      <c r="E6" s="672"/>
      <c r="F6" s="673"/>
      <c r="G6" s="671" t="s">
        <v>846</v>
      </c>
      <c r="H6" s="658" t="s">
        <v>413</v>
      </c>
      <c r="I6" s="672"/>
      <c r="J6" s="673"/>
      <c r="K6" s="658" t="s">
        <v>415</v>
      </c>
      <c r="L6" s="658" t="s">
        <v>143</v>
      </c>
      <c r="N6" s="3"/>
    </row>
    <row r="7" spans="1:14" s="2" customFormat="1" ht="15.75" customHeight="1">
      <c r="A7" s="675"/>
      <c r="B7" s="675"/>
      <c r="C7" s="674"/>
      <c r="D7" s="191" t="s">
        <v>847</v>
      </c>
      <c r="E7" s="72" t="s">
        <v>848</v>
      </c>
      <c r="F7" s="72" t="s">
        <v>849</v>
      </c>
      <c r="G7" s="674"/>
      <c r="H7" s="191" t="s">
        <v>850</v>
      </c>
      <c r="I7" s="72" t="s">
        <v>851</v>
      </c>
      <c r="J7" s="72" t="s">
        <v>849</v>
      </c>
      <c r="K7" s="675"/>
      <c r="L7" s="675"/>
      <c r="M7" s="2" t="s">
        <v>516</v>
      </c>
      <c r="N7" s="3"/>
    </row>
    <row r="8" spans="1:14" ht="12.75" customHeight="1">
      <c r="A8" s="10" t="str">
        <f t="shared" ref="A8:A24" si="0">IF(B8="","",ROW()-7)</f>
        <v/>
      </c>
      <c r="B8" s="11"/>
      <c r="C8" s="11"/>
      <c r="D8" s="245"/>
      <c r="E8" s="75"/>
      <c r="F8" s="75"/>
      <c r="G8" s="75"/>
      <c r="H8" s="36"/>
      <c r="I8" s="13"/>
      <c r="J8" s="13"/>
      <c r="K8" s="13" t="str">
        <f t="shared" ref="K8:K25" si="1">IF(F8=0,"",(J8-F8)/F8*100)</f>
        <v/>
      </c>
      <c r="L8" s="11"/>
      <c r="M8" s="2" t="s">
        <v>852</v>
      </c>
    </row>
    <row r="9" spans="1:14" ht="12.75" customHeight="1">
      <c r="A9" s="10" t="str">
        <f t="shared" si="0"/>
        <v/>
      </c>
      <c r="B9" s="11"/>
      <c r="C9" s="11"/>
      <c r="D9" s="245"/>
      <c r="E9" s="75"/>
      <c r="F9" s="75"/>
      <c r="G9" s="75"/>
      <c r="H9" s="36"/>
      <c r="I9" s="13"/>
      <c r="J9" s="13"/>
      <c r="K9" s="13" t="str">
        <f t="shared" si="1"/>
        <v/>
      </c>
      <c r="L9" s="11"/>
      <c r="M9" s="2" t="s">
        <v>853</v>
      </c>
    </row>
    <row r="10" spans="1:14" ht="12.75" customHeight="1">
      <c r="A10" s="10" t="str">
        <f t="shared" si="0"/>
        <v/>
      </c>
      <c r="B10" s="11"/>
      <c r="C10" s="11"/>
      <c r="D10" s="245"/>
      <c r="E10" s="75"/>
      <c r="F10" s="75"/>
      <c r="G10" s="75"/>
      <c r="H10" s="36"/>
      <c r="I10" s="13"/>
      <c r="J10" s="13"/>
      <c r="K10" s="13" t="str">
        <f t="shared" si="1"/>
        <v/>
      </c>
      <c r="L10" s="11"/>
      <c r="M10" s="2" t="s">
        <v>854</v>
      </c>
    </row>
    <row r="11" spans="1:14" ht="12.75" customHeight="1">
      <c r="A11" s="10" t="str">
        <f t="shared" si="0"/>
        <v/>
      </c>
      <c r="B11" s="11"/>
      <c r="C11" s="11"/>
      <c r="D11" s="245"/>
      <c r="E11" s="75"/>
      <c r="F11" s="75"/>
      <c r="G11" s="75"/>
      <c r="H11" s="36"/>
      <c r="I11" s="13"/>
      <c r="J11" s="13"/>
      <c r="K11" s="13" t="str">
        <f t="shared" si="1"/>
        <v/>
      </c>
      <c r="L11" s="11"/>
      <c r="M11" s="2" t="s">
        <v>855</v>
      </c>
    </row>
    <row r="12" spans="1:14" ht="12.75" customHeight="1">
      <c r="A12" s="10" t="str">
        <f t="shared" si="0"/>
        <v/>
      </c>
      <c r="B12" s="11"/>
      <c r="C12" s="11"/>
      <c r="D12" s="245"/>
      <c r="E12" s="75"/>
      <c r="F12" s="75"/>
      <c r="G12" s="75"/>
      <c r="H12" s="36"/>
      <c r="I12" s="13"/>
      <c r="J12" s="13"/>
      <c r="K12" s="13" t="str">
        <f t="shared" si="1"/>
        <v/>
      </c>
      <c r="L12" s="11"/>
      <c r="M12" s="2" t="s">
        <v>856</v>
      </c>
    </row>
    <row r="13" spans="1:14" ht="12.75" customHeight="1">
      <c r="A13" s="10" t="str">
        <f t="shared" si="0"/>
        <v/>
      </c>
      <c r="B13" s="11"/>
      <c r="C13" s="11"/>
      <c r="D13" s="245"/>
      <c r="E13" s="75"/>
      <c r="F13" s="75"/>
      <c r="G13" s="75"/>
      <c r="H13" s="36"/>
      <c r="I13" s="13"/>
      <c r="J13" s="13"/>
      <c r="K13" s="13" t="str">
        <f t="shared" si="1"/>
        <v/>
      </c>
      <c r="L13" s="11"/>
      <c r="M13" s="2" t="s">
        <v>857</v>
      </c>
    </row>
    <row r="14" spans="1:14" ht="12.75" customHeight="1">
      <c r="A14" s="10" t="str">
        <f t="shared" si="0"/>
        <v/>
      </c>
      <c r="B14" s="11"/>
      <c r="C14" s="11"/>
      <c r="D14" s="245"/>
      <c r="E14" s="75"/>
      <c r="F14" s="75"/>
      <c r="G14" s="75"/>
      <c r="H14" s="36"/>
      <c r="I14" s="13"/>
      <c r="J14" s="13"/>
      <c r="K14" s="13" t="str">
        <f t="shared" si="1"/>
        <v/>
      </c>
      <c r="L14" s="11"/>
      <c r="M14" s="2" t="s">
        <v>858</v>
      </c>
    </row>
    <row r="15" spans="1:14" ht="12.75" customHeight="1">
      <c r="A15" s="10" t="str">
        <f t="shared" si="0"/>
        <v/>
      </c>
      <c r="B15" s="11"/>
      <c r="C15" s="11"/>
      <c r="D15" s="245"/>
      <c r="E15" s="75"/>
      <c r="F15" s="75"/>
      <c r="G15" s="75"/>
      <c r="H15" s="36"/>
      <c r="I15" s="13"/>
      <c r="J15" s="13"/>
      <c r="K15" s="13" t="str">
        <f t="shared" si="1"/>
        <v/>
      </c>
      <c r="L15" s="11"/>
      <c r="M15" s="2" t="s">
        <v>859</v>
      </c>
    </row>
    <row r="16" spans="1:14" ht="12.75" customHeight="1">
      <c r="A16" s="10" t="str">
        <f t="shared" si="0"/>
        <v/>
      </c>
      <c r="B16" s="11"/>
      <c r="C16" s="11"/>
      <c r="D16" s="245"/>
      <c r="E16" s="75"/>
      <c r="F16" s="75"/>
      <c r="G16" s="75"/>
      <c r="H16" s="36"/>
      <c r="I16" s="13"/>
      <c r="J16" s="13"/>
      <c r="K16" s="13" t="str">
        <f t="shared" si="1"/>
        <v/>
      </c>
      <c r="L16" s="11"/>
      <c r="M16" s="2" t="s">
        <v>860</v>
      </c>
    </row>
    <row r="17" spans="1:13" ht="12.75" customHeight="1">
      <c r="A17" s="10" t="str">
        <f t="shared" si="0"/>
        <v/>
      </c>
      <c r="B17" s="11"/>
      <c r="C17" s="11"/>
      <c r="D17" s="245"/>
      <c r="E17" s="75"/>
      <c r="F17" s="75"/>
      <c r="G17" s="75"/>
      <c r="H17" s="36"/>
      <c r="I17" s="13"/>
      <c r="J17" s="13"/>
      <c r="K17" s="13" t="str">
        <f t="shared" si="1"/>
        <v/>
      </c>
      <c r="L17" s="11"/>
      <c r="M17" s="2" t="s">
        <v>861</v>
      </c>
    </row>
    <row r="18" spans="1:13" ht="12.75" customHeight="1">
      <c r="A18" s="10" t="str">
        <f t="shared" si="0"/>
        <v/>
      </c>
      <c r="B18" s="11"/>
      <c r="C18" s="11"/>
      <c r="D18" s="245"/>
      <c r="E18" s="75"/>
      <c r="F18" s="75"/>
      <c r="G18" s="75"/>
      <c r="H18" s="36"/>
      <c r="I18" s="13"/>
      <c r="J18" s="13"/>
      <c r="K18" s="13" t="str">
        <f t="shared" si="1"/>
        <v/>
      </c>
      <c r="L18" s="11"/>
      <c r="M18" s="2" t="s">
        <v>862</v>
      </c>
    </row>
    <row r="19" spans="1:13" ht="12.75" customHeight="1">
      <c r="A19" s="10" t="str">
        <f t="shared" si="0"/>
        <v/>
      </c>
      <c r="B19" s="11"/>
      <c r="C19" s="11"/>
      <c r="D19" s="245"/>
      <c r="E19" s="75"/>
      <c r="F19" s="75"/>
      <c r="G19" s="75"/>
      <c r="H19" s="36"/>
      <c r="I19" s="13"/>
      <c r="J19" s="13"/>
      <c r="K19" s="13" t="str">
        <f t="shared" si="1"/>
        <v/>
      </c>
      <c r="L19" s="11"/>
      <c r="M19" s="2" t="s">
        <v>863</v>
      </c>
    </row>
    <row r="20" spans="1:13" ht="12.75" customHeight="1">
      <c r="A20" s="10" t="str">
        <f t="shared" si="0"/>
        <v/>
      </c>
      <c r="B20" s="11"/>
      <c r="C20" s="11"/>
      <c r="D20" s="245"/>
      <c r="E20" s="75"/>
      <c r="F20" s="75"/>
      <c r="G20" s="75"/>
      <c r="H20" s="36"/>
      <c r="I20" s="13"/>
      <c r="J20" s="13"/>
      <c r="K20" s="13" t="str">
        <f t="shared" si="1"/>
        <v/>
      </c>
      <c r="L20" s="11"/>
      <c r="M20" s="2" t="s">
        <v>864</v>
      </c>
    </row>
    <row r="21" spans="1:13" ht="12.75" customHeight="1">
      <c r="A21" s="10" t="str">
        <f t="shared" si="0"/>
        <v/>
      </c>
      <c r="B21" s="11"/>
      <c r="C21" s="11"/>
      <c r="D21" s="245"/>
      <c r="E21" s="75"/>
      <c r="F21" s="75"/>
      <c r="G21" s="75"/>
      <c r="H21" s="36"/>
      <c r="I21" s="13"/>
      <c r="J21" s="13"/>
      <c r="K21" s="13" t="str">
        <f t="shared" si="1"/>
        <v/>
      </c>
      <c r="L21" s="11"/>
      <c r="M21" s="2" t="s">
        <v>865</v>
      </c>
    </row>
    <row r="22" spans="1:13" ht="12.75" customHeight="1">
      <c r="A22" s="10" t="str">
        <f t="shared" si="0"/>
        <v/>
      </c>
      <c r="B22" s="11"/>
      <c r="C22" s="11"/>
      <c r="D22" s="245"/>
      <c r="E22" s="75"/>
      <c r="F22" s="75"/>
      <c r="G22" s="75"/>
      <c r="H22" s="36"/>
      <c r="I22" s="13"/>
      <c r="J22" s="13"/>
      <c r="K22" s="13" t="str">
        <f t="shared" si="1"/>
        <v/>
      </c>
      <c r="L22" s="11"/>
      <c r="M22" s="2" t="s">
        <v>866</v>
      </c>
    </row>
    <row r="23" spans="1:13" ht="12.75" customHeight="1">
      <c r="A23" s="10" t="str">
        <f t="shared" si="0"/>
        <v/>
      </c>
      <c r="B23" s="11"/>
      <c r="C23" s="11"/>
      <c r="D23" s="245"/>
      <c r="E23" s="75"/>
      <c r="F23" s="75"/>
      <c r="G23" s="75"/>
      <c r="H23" s="36"/>
      <c r="I23" s="13"/>
      <c r="J23" s="13"/>
      <c r="K23" s="13" t="str">
        <f t="shared" si="1"/>
        <v/>
      </c>
      <c r="L23" s="11"/>
      <c r="M23" s="2" t="s">
        <v>867</v>
      </c>
    </row>
    <row r="24" spans="1:13" ht="12.75" customHeight="1">
      <c r="A24" s="10" t="str">
        <f t="shared" si="0"/>
        <v/>
      </c>
      <c r="B24" s="11"/>
      <c r="C24" s="11"/>
      <c r="D24" s="245"/>
      <c r="E24" s="75"/>
      <c r="F24" s="75"/>
      <c r="G24" s="75"/>
      <c r="H24" s="36"/>
      <c r="I24" s="13"/>
      <c r="J24" s="13"/>
      <c r="K24" s="13" t="str">
        <f t="shared" si="1"/>
        <v/>
      </c>
      <c r="L24" s="11"/>
      <c r="M24" s="2" t="s">
        <v>868</v>
      </c>
    </row>
    <row r="25" spans="1:13" ht="12.75" customHeight="1">
      <c r="A25" s="664" t="s">
        <v>869</v>
      </c>
      <c r="B25" s="672"/>
      <c r="C25" s="673"/>
      <c r="D25" s="245"/>
      <c r="E25" s="75"/>
      <c r="F25" s="75">
        <f>SUM(F8:F24)</f>
        <v>0</v>
      </c>
      <c r="G25" s="75">
        <f>SUM(G8:G24)</f>
        <v>0</v>
      </c>
      <c r="H25" s="245"/>
      <c r="I25" s="75"/>
      <c r="J25" s="75">
        <f>SUM(J8:J24)</f>
        <v>0</v>
      </c>
      <c r="K25" s="13" t="str">
        <f t="shared" si="1"/>
        <v/>
      </c>
      <c r="L25" s="11"/>
    </row>
    <row r="26" spans="1:13" ht="12.75" customHeight="1">
      <c r="A26" s="664" t="s">
        <v>870</v>
      </c>
      <c r="B26" s="672"/>
      <c r="C26" s="673"/>
      <c r="D26" s="245"/>
      <c r="E26" s="75"/>
      <c r="F26" s="75">
        <f>G25</f>
        <v>0</v>
      </c>
      <c r="G26" s="75"/>
      <c r="H26" s="36"/>
      <c r="I26" s="13"/>
      <c r="J26" s="13"/>
      <c r="K26" s="13"/>
      <c r="L26" s="11"/>
    </row>
    <row r="27" spans="1:13" ht="15.75" customHeight="1">
      <c r="A27" s="659" t="s">
        <v>871</v>
      </c>
      <c r="B27" s="676"/>
      <c r="C27" s="677"/>
      <c r="D27" s="19"/>
      <c r="E27" s="19"/>
      <c r="F27" s="19">
        <f>F25-F26</f>
        <v>0</v>
      </c>
      <c r="G27" s="19"/>
      <c r="H27" s="19"/>
      <c r="I27" s="19"/>
      <c r="J27" s="19">
        <f>J25</f>
        <v>0</v>
      </c>
      <c r="K27" s="13" t="str">
        <f>IF(F27=0,"",(J27-F27)/F27*100)</f>
        <v/>
      </c>
      <c r="L27" s="16"/>
    </row>
    <row r="28" spans="1:13" ht="15.75" customHeight="1">
      <c r="A28" s="3" t="str">
        <f>基本信息输入表!$K$6&amp;"填表人："&amp;基本信息输入表!$M$28</f>
        <v>被评估单位填表人：</v>
      </c>
      <c r="J28" s="3" t="str">
        <f>"评估人员："&amp;基本信息输入表!$Q$28</f>
        <v>评估人员：</v>
      </c>
      <c r="M28" s="2" t="s">
        <v>533</v>
      </c>
    </row>
    <row r="29" spans="1:13" ht="15.75" customHeight="1">
      <c r="A29" s="3" t="str">
        <f>"填表日期："&amp;YEAR(基本信息输入表!$O$28)&amp;"年"&amp;MONTH(基本信息输入表!$O$28)&amp;"月"&amp;DAY(基本信息输入表!$O$28)&amp;"日"</f>
        <v>填表日期：1900年1月0日</v>
      </c>
    </row>
  </sheetData>
  <mergeCells count="13">
    <mergeCell ref="A26:C26"/>
    <mergeCell ref="A27:C27"/>
    <mergeCell ref="A6:A7"/>
    <mergeCell ref="B6:B7"/>
    <mergeCell ref="C6:C7"/>
    <mergeCell ref="A2:L2"/>
    <mergeCell ref="A3:L3"/>
    <mergeCell ref="D6:F6"/>
    <mergeCell ref="H6:J6"/>
    <mergeCell ref="A25:C25"/>
    <mergeCell ref="G6:G7"/>
    <mergeCell ref="K6:K7"/>
    <mergeCell ref="L6:L7"/>
  </mergeCells>
  <phoneticPr fontId="33" type="noConversion"/>
  <hyperlinks>
    <hyperlink ref="A1" location="索引目录!A1" display="返回索引目录" xr:uid="{00000000-0004-0000-1C00-000000000000}"/>
  </hyperlinks>
  <printOptions horizontalCentered="1"/>
  <pageMargins left="0.98402777777777795" right="0.98402777777777795" top="0.98402777777777795" bottom="0.98402777777777795" header="0.47222222222222199" footer="0.35416666666666702"/>
  <pageSetup paperSize="9" scale="8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66"/>
  <sheetViews>
    <sheetView showGridLines="0" topLeftCell="A62" zoomScale="96" zoomScaleNormal="96" workbookViewId="0">
      <selection activeCell="L20" sqref="L20"/>
    </sheetView>
  </sheetViews>
  <sheetFormatPr defaultColWidth="9" defaultRowHeight="12.75"/>
  <cols>
    <col min="1" max="1" width="1.5" style="506" customWidth="1"/>
    <col min="2" max="2" width="13.5" style="506" customWidth="1"/>
    <col min="3" max="3" width="15.75" style="506" customWidth="1"/>
    <col min="4" max="4" width="18.25" style="506" customWidth="1"/>
    <col min="5" max="5" width="17.25" style="506" customWidth="1"/>
    <col min="6" max="6" width="8.25" style="506" customWidth="1"/>
    <col min="7" max="7" width="4.75" style="506" customWidth="1"/>
    <col min="8" max="9" width="12.75" style="506" customWidth="1"/>
    <col min="10" max="11" width="9" style="506" customWidth="1"/>
    <col min="12" max="16384" width="9" style="506"/>
  </cols>
  <sheetData>
    <row r="1" spans="1:10" ht="37.9" customHeight="1">
      <c r="A1" s="592" t="s">
        <v>29</v>
      </c>
      <c r="B1" s="593"/>
      <c r="C1" s="593"/>
      <c r="D1" s="593"/>
      <c r="E1" s="593"/>
      <c r="F1" s="593"/>
      <c r="G1" s="593"/>
      <c r="H1" s="593"/>
      <c r="I1" s="593"/>
      <c r="J1" s="593"/>
    </row>
    <row r="2" spans="1:10">
      <c r="A2" s="507"/>
      <c r="B2" s="508" t="s">
        <v>30</v>
      </c>
      <c r="C2" s="509"/>
      <c r="D2" s="509"/>
      <c r="E2" s="509"/>
      <c r="F2" s="509"/>
      <c r="G2" s="510"/>
      <c r="H2" s="509"/>
      <c r="I2" s="509"/>
      <c r="J2" s="526"/>
    </row>
    <row r="3" spans="1:10">
      <c r="A3" s="511"/>
      <c r="B3" s="594" t="s">
        <v>31</v>
      </c>
      <c r="C3" s="595"/>
      <c r="E3" s="512"/>
      <c r="F3" s="512"/>
      <c r="G3" s="513"/>
      <c r="H3" s="512"/>
      <c r="I3" s="512"/>
      <c r="J3" s="527"/>
    </row>
    <row r="4" spans="1:10">
      <c r="A4" s="514"/>
      <c r="B4" s="515" t="s">
        <v>32</v>
      </c>
      <c r="C4" s="515" t="s">
        <v>33</v>
      </c>
      <c r="D4" s="516" t="s">
        <v>34</v>
      </c>
      <c r="E4" s="517" t="s">
        <v>35</v>
      </c>
      <c r="F4" s="518"/>
      <c r="G4" s="518"/>
      <c r="H4" s="519"/>
      <c r="I4" s="519"/>
      <c r="J4" s="528"/>
    </row>
    <row r="5" spans="1:10">
      <c r="A5" s="520"/>
      <c r="B5" s="519"/>
      <c r="C5" s="519"/>
      <c r="D5" s="519"/>
      <c r="E5" s="519"/>
      <c r="F5" s="519"/>
      <c r="G5" s="519"/>
      <c r="H5" s="519"/>
      <c r="I5" s="519"/>
      <c r="J5" s="528"/>
    </row>
    <row r="6" spans="1:10">
      <c r="A6" s="520"/>
      <c r="C6" s="517" t="s">
        <v>36</v>
      </c>
      <c r="D6" s="517" t="s">
        <v>37</v>
      </c>
      <c r="E6" s="517" t="s">
        <v>38</v>
      </c>
      <c r="F6" s="517"/>
      <c r="G6" s="517" t="s">
        <v>39</v>
      </c>
      <c r="H6" s="517"/>
      <c r="I6" s="517" t="s">
        <v>40</v>
      </c>
      <c r="J6" s="528"/>
    </row>
    <row r="7" spans="1:10">
      <c r="A7" s="520"/>
      <c r="B7" s="519"/>
      <c r="C7" s="519"/>
      <c r="D7" s="519"/>
      <c r="E7" s="517" t="s">
        <v>41</v>
      </c>
      <c r="F7" s="517"/>
      <c r="G7" s="517"/>
      <c r="H7" s="517"/>
      <c r="I7" s="517" t="s">
        <v>42</v>
      </c>
      <c r="J7" s="529"/>
    </row>
    <row r="8" spans="1:10">
      <c r="A8" s="520"/>
      <c r="B8" s="519"/>
      <c r="C8" s="519"/>
      <c r="D8" s="519"/>
      <c r="E8" s="517" t="s">
        <v>43</v>
      </c>
      <c r="F8" s="517"/>
      <c r="G8" s="517"/>
      <c r="H8" s="517"/>
      <c r="I8" s="517" t="s">
        <v>44</v>
      </c>
      <c r="J8" s="529"/>
    </row>
    <row r="9" spans="1:10">
      <c r="A9" s="520"/>
      <c r="B9" s="519"/>
      <c r="C9" s="519"/>
      <c r="D9" s="517" t="s">
        <v>45</v>
      </c>
      <c r="E9" s="517" t="s">
        <v>46</v>
      </c>
      <c r="F9" s="517"/>
      <c r="G9" s="517"/>
      <c r="H9" s="517"/>
      <c r="I9" s="517" t="s">
        <v>47</v>
      </c>
      <c r="J9" s="529"/>
    </row>
    <row r="10" spans="1:10">
      <c r="A10" s="520"/>
      <c r="B10" s="519"/>
      <c r="C10" s="519"/>
      <c r="E10" s="517" t="s">
        <v>48</v>
      </c>
      <c r="F10" s="517"/>
      <c r="G10" s="517"/>
      <c r="H10" s="517"/>
      <c r="I10" s="517" t="s">
        <v>49</v>
      </c>
      <c r="J10" s="529"/>
    </row>
    <row r="11" spans="1:10">
      <c r="A11" s="520"/>
      <c r="B11" s="519"/>
      <c r="C11" s="519"/>
      <c r="E11" s="517" t="s">
        <v>50</v>
      </c>
      <c r="F11" s="519"/>
      <c r="G11" s="517"/>
      <c r="H11" s="517"/>
      <c r="I11" s="517" t="s">
        <v>51</v>
      </c>
      <c r="J11" s="528"/>
    </row>
    <row r="12" spans="1:10">
      <c r="A12" s="520"/>
      <c r="B12" s="519"/>
      <c r="C12" s="519"/>
      <c r="D12" s="517" t="s">
        <v>52</v>
      </c>
      <c r="F12" s="519"/>
      <c r="G12" s="517"/>
      <c r="H12" s="517"/>
      <c r="I12" s="517" t="s">
        <v>53</v>
      </c>
      <c r="J12" s="528"/>
    </row>
    <row r="13" spans="1:10">
      <c r="A13" s="520"/>
      <c r="B13" s="519"/>
      <c r="C13" s="519"/>
      <c r="D13" s="517" t="s">
        <v>54</v>
      </c>
      <c r="F13" s="519"/>
      <c r="G13" s="517"/>
      <c r="H13" s="517"/>
      <c r="I13" s="517" t="s">
        <v>55</v>
      </c>
      <c r="J13" s="528"/>
    </row>
    <row r="14" spans="1:10">
      <c r="A14" s="520"/>
      <c r="B14" s="519"/>
      <c r="C14" s="519"/>
      <c r="D14" s="517" t="s">
        <v>56</v>
      </c>
      <c r="F14" s="519"/>
      <c r="G14" s="517"/>
      <c r="H14" s="517"/>
      <c r="I14" s="517" t="s">
        <v>57</v>
      </c>
      <c r="J14" s="528"/>
    </row>
    <row r="15" spans="1:10">
      <c r="A15" s="520"/>
      <c r="B15" s="519"/>
      <c r="C15" s="519"/>
      <c r="D15" s="517" t="s">
        <v>58</v>
      </c>
      <c r="F15" s="519"/>
      <c r="G15" s="517"/>
      <c r="H15" s="517"/>
      <c r="I15" s="517" t="s">
        <v>59</v>
      </c>
      <c r="J15" s="530"/>
    </row>
    <row r="16" spans="1:10">
      <c r="A16" s="520"/>
      <c r="B16" s="519"/>
      <c r="C16" s="519"/>
      <c r="D16" s="517" t="s">
        <v>60</v>
      </c>
      <c r="F16" s="519"/>
      <c r="G16" s="517"/>
      <c r="H16" s="517"/>
      <c r="I16" s="517" t="s">
        <v>61</v>
      </c>
      <c r="J16" s="528"/>
    </row>
    <row r="17" spans="1:10">
      <c r="A17" s="520"/>
      <c r="B17" s="519"/>
      <c r="C17" s="519"/>
      <c r="D17" s="517" t="s">
        <v>62</v>
      </c>
      <c r="F17" s="519"/>
      <c r="G17" s="517"/>
      <c r="H17" s="517"/>
      <c r="I17" s="517" t="s">
        <v>63</v>
      </c>
      <c r="J17" s="528"/>
    </row>
    <row r="18" spans="1:10">
      <c r="A18" s="520"/>
      <c r="B18" s="519"/>
      <c r="C18" s="519"/>
      <c r="D18" s="517" t="s">
        <v>64</v>
      </c>
      <c r="E18" s="517" t="s">
        <v>65</v>
      </c>
      <c r="F18" s="519"/>
      <c r="G18" s="517"/>
      <c r="H18" s="517"/>
      <c r="I18" s="517"/>
      <c r="J18" s="528"/>
    </row>
    <row r="19" spans="1:10">
      <c r="A19" s="520"/>
      <c r="B19" s="519"/>
      <c r="C19" s="519"/>
      <c r="D19" s="517"/>
      <c r="E19" s="517" t="s">
        <v>66</v>
      </c>
      <c r="F19" s="519"/>
      <c r="G19" s="517"/>
      <c r="H19" s="517"/>
      <c r="I19" s="517"/>
      <c r="J19" s="528"/>
    </row>
    <row r="20" spans="1:10">
      <c r="A20" s="520"/>
      <c r="B20" s="519"/>
      <c r="C20" s="519"/>
      <c r="D20" s="517"/>
      <c r="E20" s="517" t="s">
        <v>67</v>
      </c>
      <c r="F20" s="517"/>
      <c r="G20" s="517" t="s">
        <v>68</v>
      </c>
      <c r="H20" s="517"/>
      <c r="I20" s="517" t="s">
        <v>69</v>
      </c>
      <c r="J20" s="528"/>
    </row>
    <row r="21" spans="1:10">
      <c r="A21" s="520"/>
      <c r="B21" s="519"/>
      <c r="C21" s="519"/>
      <c r="E21" s="517" t="s">
        <v>70</v>
      </c>
      <c r="F21" s="517"/>
      <c r="G21" s="517"/>
      <c r="H21" s="517"/>
      <c r="I21" s="517" t="s">
        <v>71</v>
      </c>
      <c r="J21" s="528"/>
    </row>
    <row r="22" spans="1:10">
      <c r="A22" s="520"/>
      <c r="B22" s="519"/>
      <c r="C22" s="519"/>
      <c r="E22" s="517" t="s">
        <v>72</v>
      </c>
      <c r="F22" s="517"/>
      <c r="G22" s="517"/>
      <c r="H22" s="517"/>
      <c r="I22" s="517" t="s">
        <v>73</v>
      </c>
      <c r="J22" s="528"/>
    </row>
    <row r="23" spans="1:10">
      <c r="A23" s="520"/>
      <c r="B23" s="519"/>
      <c r="C23" s="519"/>
      <c r="E23" s="517" t="s">
        <v>74</v>
      </c>
      <c r="F23" s="517"/>
      <c r="G23" s="517"/>
      <c r="H23" s="517"/>
      <c r="I23" s="517" t="s">
        <v>75</v>
      </c>
      <c r="J23" s="528"/>
    </row>
    <row r="24" spans="1:10">
      <c r="A24" s="520"/>
      <c r="E24" s="517" t="s">
        <v>76</v>
      </c>
      <c r="F24" s="517"/>
      <c r="G24" s="517"/>
      <c r="H24" s="517"/>
      <c r="I24" s="517" t="s">
        <v>77</v>
      </c>
      <c r="J24" s="528"/>
    </row>
    <row r="25" spans="1:10">
      <c r="A25" s="520"/>
      <c r="E25" s="517" t="s">
        <v>78</v>
      </c>
      <c r="F25" s="517"/>
      <c r="G25" s="517"/>
      <c r="H25" s="517"/>
      <c r="I25" s="517" t="s">
        <v>79</v>
      </c>
      <c r="J25" s="528"/>
    </row>
    <row r="26" spans="1:10">
      <c r="A26" s="520"/>
      <c r="D26" s="517" t="s">
        <v>80</v>
      </c>
      <c r="E26" s="521" t="s">
        <v>81</v>
      </c>
      <c r="G26" s="517"/>
      <c r="H26" s="517"/>
      <c r="I26" s="517" t="s">
        <v>82</v>
      </c>
      <c r="J26" s="528"/>
    </row>
    <row r="27" spans="1:10">
      <c r="A27" s="520"/>
      <c r="D27" s="517" t="s">
        <v>83</v>
      </c>
      <c r="E27" s="521" t="s">
        <v>84</v>
      </c>
      <c r="G27" s="519"/>
      <c r="H27" s="519"/>
      <c r="I27" s="519"/>
      <c r="J27" s="528"/>
    </row>
    <row r="28" spans="1:10">
      <c r="A28" s="520"/>
      <c r="D28" s="517"/>
      <c r="E28" s="521" t="s">
        <v>85</v>
      </c>
      <c r="G28" s="519"/>
      <c r="H28" s="519"/>
      <c r="I28" s="519"/>
      <c r="J28" s="528"/>
    </row>
    <row r="29" spans="1:10">
      <c r="A29" s="520"/>
      <c r="D29" s="517"/>
      <c r="E29" s="522" t="s">
        <v>86</v>
      </c>
      <c r="G29" s="519"/>
      <c r="H29" s="519"/>
      <c r="I29" s="519"/>
      <c r="J29" s="528"/>
    </row>
    <row r="30" spans="1:10">
      <c r="A30" s="520"/>
      <c r="B30" s="519"/>
      <c r="C30" s="523" t="s">
        <v>87</v>
      </c>
      <c r="D30" s="517" t="s">
        <v>88</v>
      </c>
      <c r="E30" s="517" t="s">
        <v>46</v>
      </c>
      <c r="F30" s="517"/>
      <c r="G30" s="519"/>
      <c r="H30" s="519"/>
      <c r="I30" s="519"/>
      <c r="J30" s="528"/>
    </row>
    <row r="31" spans="1:10">
      <c r="A31" s="520"/>
      <c r="D31" s="517"/>
      <c r="E31" s="517" t="s">
        <v>48</v>
      </c>
      <c r="F31" s="517"/>
      <c r="G31" s="519"/>
      <c r="H31" s="519"/>
      <c r="I31" s="519"/>
      <c r="J31" s="528"/>
    </row>
    <row r="32" spans="1:10">
      <c r="A32" s="520"/>
      <c r="B32" s="519"/>
      <c r="D32" s="517"/>
      <c r="E32" s="517" t="s">
        <v>89</v>
      </c>
      <c r="F32" s="517"/>
      <c r="G32" s="519"/>
      <c r="H32" s="519"/>
      <c r="I32" s="519"/>
      <c r="J32" s="528"/>
    </row>
    <row r="33" spans="1:10">
      <c r="A33" s="520"/>
      <c r="B33" s="519"/>
      <c r="C33" s="519"/>
      <c r="D33" s="517" t="s">
        <v>90</v>
      </c>
      <c r="E33" s="517"/>
      <c r="F33" s="517"/>
      <c r="G33" s="519"/>
      <c r="H33" s="519"/>
      <c r="I33" s="519"/>
      <c r="J33" s="528"/>
    </row>
    <row r="34" spans="1:10" ht="14.25" customHeight="1">
      <c r="A34" s="520"/>
      <c r="B34" s="519"/>
      <c r="C34" s="519"/>
      <c r="D34" s="517" t="s">
        <v>91</v>
      </c>
      <c r="E34" s="517"/>
      <c r="F34" s="517"/>
      <c r="G34" s="519"/>
      <c r="H34" s="519"/>
      <c r="I34" s="519"/>
      <c r="J34" s="528"/>
    </row>
    <row r="35" spans="1:10" ht="14.25" customHeight="1">
      <c r="A35" s="520"/>
      <c r="B35" s="519"/>
      <c r="C35" s="519"/>
      <c r="D35" s="517" t="s">
        <v>92</v>
      </c>
      <c r="E35" s="517"/>
      <c r="F35" s="517"/>
      <c r="G35" s="519"/>
      <c r="H35" s="519"/>
      <c r="I35" s="519"/>
      <c r="J35" s="528"/>
    </row>
    <row r="36" spans="1:10" ht="14.25" customHeight="1">
      <c r="A36" s="520"/>
      <c r="B36" s="519"/>
      <c r="C36" s="519"/>
      <c r="D36" s="521" t="s">
        <v>93</v>
      </c>
      <c r="E36" s="581" t="s">
        <v>94</v>
      </c>
      <c r="F36" s="517"/>
      <c r="G36" s="519"/>
      <c r="H36" s="519"/>
      <c r="I36" s="519"/>
      <c r="J36" s="528"/>
    </row>
    <row r="37" spans="1:10" ht="14.25" customHeight="1">
      <c r="A37" s="520"/>
      <c r="B37" s="519"/>
      <c r="C37" s="519"/>
      <c r="D37" s="517"/>
      <c r="E37" s="581" t="s">
        <v>95</v>
      </c>
      <c r="F37" s="517"/>
      <c r="G37" s="519"/>
      <c r="H37" s="519"/>
      <c r="I37" s="519"/>
      <c r="J37" s="528"/>
    </row>
    <row r="38" spans="1:10" ht="14.25" customHeight="1">
      <c r="A38" s="520"/>
      <c r="B38" s="519"/>
      <c r="C38" s="519"/>
      <c r="D38" s="517"/>
      <c r="E38" s="581" t="s">
        <v>96</v>
      </c>
      <c r="F38" s="517"/>
      <c r="G38" s="519"/>
      <c r="H38" s="519"/>
      <c r="I38" s="519"/>
      <c r="J38" s="528"/>
    </row>
    <row r="39" spans="1:10" ht="14.25" customHeight="1">
      <c r="A39" s="520"/>
      <c r="B39" s="519"/>
      <c r="C39" s="519"/>
      <c r="D39" s="517"/>
      <c r="E39" s="581" t="s">
        <v>97</v>
      </c>
      <c r="F39" s="517"/>
      <c r="G39" s="519"/>
      <c r="H39" s="519"/>
      <c r="I39" s="519"/>
      <c r="J39" s="528"/>
    </row>
    <row r="40" spans="1:10" ht="14.25" customHeight="1">
      <c r="A40" s="520"/>
      <c r="B40" s="519"/>
      <c r="C40" s="519"/>
      <c r="D40" s="517"/>
      <c r="E40" s="517"/>
      <c r="F40" s="517"/>
      <c r="G40" s="519"/>
      <c r="H40" s="519"/>
      <c r="I40" s="519"/>
      <c r="J40" s="528"/>
    </row>
    <row r="41" spans="1:10" ht="14.25" customHeight="1">
      <c r="A41" s="520"/>
      <c r="B41" s="519"/>
      <c r="C41" s="519"/>
      <c r="D41" s="517"/>
      <c r="E41" s="517"/>
      <c r="F41" s="517"/>
      <c r="G41" s="519"/>
      <c r="H41" s="519"/>
      <c r="I41" s="519"/>
      <c r="J41" s="528"/>
    </row>
    <row r="42" spans="1:10">
      <c r="A42" s="520"/>
      <c r="B42" s="519"/>
      <c r="C42" s="517" t="s">
        <v>98</v>
      </c>
      <c r="D42" s="517" t="s">
        <v>98</v>
      </c>
      <c r="E42" s="517" t="s">
        <v>99</v>
      </c>
      <c r="F42" s="519"/>
      <c r="G42" s="519"/>
      <c r="H42" s="519"/>
      <c r="I42" s="519"/>
      <c r="J42" s="528"/>
    </row>
    <row r="43" spans="1:10">
      <c r="A43" s="520"/>
      <c r="B43" s="519"/>
      <c r="D43" s="517"/>
      <c r="E43" s="517" t="s">
        <v>100</v>
      </c>
      <c r="F43" s="519"/>
      <c r="G43" s="519"/>
      <c r="H43" s="519"/>
      <c r="I43" s="519"/>
      <c r="J43" s="528"/>
    </row>
    <row r="44" spans="1:10">
      <c r="A44" s="520"/>
      <c r="B44" s="519"/>
      <c r="D44" s="517"/>
      <c r="E44" s="517" t="s">
        <v>101</v>
      </c>
      <c r="F44" s="519"/>
      <c r="G44" s="519"/>
      <c r="H44" s="519"/>
      <c r="I44" s="519"/>
      <c r="J44" s="528"/>
    </row>
    <row r="45" spans="1:10">
      <c r="A45" s="520"/>
      <c r="B45" s="519"/>
      <c r="D45" s="517"/>
      <c r="E45" s="524" t="s">
        <v>102</v>
      </c>
      <c r="F45" s="519"/>
      <c r="G45" s="519"/>
      <c r="H45" s="519"/>
      <c r="I45" s="519"/>
      <c r="J45" s="528"/>
    </row>
    <row r="46" spans="1:10">
      <c r="A46" s="520"/>
      <c r="B46" s="519"/>
      <c r="D46" s="517"/>
      <c r="E46" s="522" t="s">
        <v>103</v>
      </c>
      <c r="F46" s="519"/>
      <c r="G46" s="519"/>
      <c r="H46" s="519"/>
      <c r="I46" s="519"/>
      <c r="J46" s="528"/>
    </row>
    <row r="47" spans="1:10">
      <c r="A47" s="520"/>
      <c r="B47" s="519"/>
      <c r="D47" s="517"/>
      <c r="E47" s="522" t="s">
        <v>104</v>
      </c>
      <c r="F47" s="519"/>
      <c r="G47" s="519"/>
      <c r="H47" s="519"/>
      <c r="I47" s="519"/>
      <c r="J47" s="528"/>
    </row>
    <row r="48" spans="1:10">
      <c r="A48" s="520"/>
      <c r="B48" s="519"/>
      <c r="D48" s="517"/>
      <c r="E48" s="522" t="s">
        <v>105</v>
      </c>
      <c r="F48" s="519"/>
      <c r="G48" s="519"/>
      <c r="H48" s="519"/>
      <c r="I48" s="519"/>
      <c r="J48" s="528"/>
    </row>
    <row r="49" spans="1:10">
      <c r="A49" s="520"/>
      <c r="B49" s="519"/>
      <c r="D49" s="517"/>
      <c r="E49" s="522" t="s">
        <v>106</v>
      </c>
      <c r="F49" s="519"/>
      <c r="G49" s="519"/>
      <c r="H49" s="519"/>
      <c r="I49" s="519"/>
      <c r="J49" s="528"/>
    </row>
    <row r="50" spans="1:10">
      <c r="A50" s="520"/>
      <c r="B50" s="519"/>
      <c r="D50" s="517"/>
      <c r="E50" s="522" t="s">
        <v>107</v>
      </c>
      <c r="F50" s="519"/>
      <c r="G50" s="519"/>
      <c r="H50" s="519"/>
      <c r="I50" s="519"/>
      <c r="J50" s="528"/>
    </row>
    <row r="51" spans="1:10">
      <c r="A51" s="520"/>
      <c r="B51" s="519"/>
      <c r="C51" s="519"/>
      <c r="D51" s="517" t="s">
        <v>108</v>
      </c>
      <c r="E51" s="517" t="s">
        <v>109</v>
      </c>
      <c r="G51" s="519"/>
      <c r="H51" s="519"/>
      <c r="I51" s="519"/>
      <c r="J51" s="530"/>
    </row>
    <row r="52" spans="1:10">
      <c r="A52" s="520"/>
      <c r="B52" s="519"/>
      <c r="C52" s="519"/>
      <c r="D52" s="517"/>
      <c r="E52" s="517" t="s">
        <v>110</v>
      </c>
      <c r="G52" s="519"/>
      <c r="J52" s="530"/>
    </row>
    <row r="53" spans="1:10">
      <c r="A53" s="525"/>
      <c r="B53" s="519"/>
      <c r="C53" s="517"/>
      <c r="D53" s="517" t="s">
        <v>111</v>
      </c>
      <c r="E53" s="517"/>
      <c r="F53" s="519"/>
      <c r="G53" s="519"/>
      <c r="J53" s="530"/>
    </row>
    <row r="54" spans="1:10">
      <c r="A54" s="525"/>
      <c r="B54" s="519"/>
      <c r="C54" s="517"/>
      <c r="D54" s="517" t="s">
        <v>112</v>
      </c>
      <c r="E54" s="517"/>
      <c r="F54" s="519"/>
      <c r="G54" s="519"/>
      <c r="J54" s="530"/>
    </row>
    <row r="55" spans="1:10">
      <c r="A55" s="525"/>
      <c r="B55" s="519"/>
      <c r="C55" s="517"/>
      <c r="D55" s="517" t="s">
        <v>113</v>
      </c>
      <c r="E55" s="517"/>
      <c r="F55" s="519"/>
      <c r="G55" s="519"/>
      <c r="J55" s="528"/>
    </row>
    <row r="56" spans="1:10">
      <c r="A56" s="525"/>
      <c r="B56" s="519"/>
      <c r="C56" s="517"/>
      <c r="D56" s="517" t="s">
        <v>114</v>
      </c>
      <c r="E56" s="517"/>
      <c r="F56" s="519"/>
      <c r="G56" s="519"/>
      <c r="H56" s="519"/>
      <c r="I56" s="519"/>
      <c r="J56" s="528"/>
    </row>
    <row r="57" spans="1:10">
      <c r="A57" s="520"/>
      <c r="B57" s="519"/>
      <c r="C57" s="517" t="s">
        <v>115</v>
      </c>
      <c r="D57" s="517" t="s">
        <v>115</v>
      </c>
      <c r="E57" s="517" t="s">
        <v>116</v>
      </c>
      <c r="G57" s="519"/>
      <c r="H57" s="519"/>
      <c r="I57" s="519"/>
      <c r="J57" s="530"/>
    </row>
    <row r="58" spans="1:10">
      <c r="A58" s="520"/>
      <c r="B58" s="519"/>
      <c r="C58" s="517"/>
      <c r="D58" s="517"/>
      <c r="E58" s="581" t="s">
        <v>117</v>
      </c>
      <c r="G58" s="519"/>
      <c r="H58" s="519"/>
      <c r="I58" s="519"/>
      <c r="J58" s="530"/>
    </row>
    <row r="59" spans="1:10">
      <c r="A59" s="520"/>
      <c r="B59" s="519"/>
      <c r="C59" s="517"/>
      <c r="D59" s="517"/>
      <c r="E59" s="517" t="s">
        <v>118</v>
      </c>
      <c r="G59" s="519"/>
      <c r="J59" s="530"/>
    </row>
    <row r="60" spans="1:10">
      <c r="A60" s="525"/>
      <c r="B60" s="519"/>
      <c r="C60" s="517"/>
      <c r="D60" s="517" t="s">
        <v>119</v>
      </c>
      <c r="E60" s="517"/>
      <c r="F60" s="519"/>
      <c r="G60" s="519"/>
      <c r="J60" s="530"/>
    </row>
    <row r="61" spans="1:10">
      <c r="A61" s="525"/>
      <c r="B61" s="519"/>
      <c r="C61" s="517"/>
      <c r="D61" s="517" t="s">
        <v>120</v>
      </c>
      <c r="E61" s="517"/>
      <c r="G61" s="519"/>
      <c r="J61" s="530"/>
    </row>
    <row r="62" spans="1:10">
      <c r="A62" s="525"/>
      <c r="B62" s="519"/>
      <c r="C62" s="523" t="s">
        <v>121</v>
      </c>
      <c r="D62" s="517" t="s">
        <v>122</v>
      </c>
      <c r="E62" s="517"/>
      <c r="G62" s="519"/>
      <c r="J62" s="530"/>
    </row>
    <row r="63" spans="1:10">
      <c r="A63" s="525"/>
      <c r="C63" s="517"/>
      <c r="D63" s="517" t="s">
        <v>123</v>
      </c>
      <c r="E63" s="517"/>
      <c r="J63" s="530"/>
    </row>
    <row r="64" spans="1:10">
      <c r="A64" s="525"/>
      <c r="C64" s="517"/>
      <c r="D64" s="517" t="s">
        <v>124</v>
      </c>
      <c r="E64" s="517"/>
      <c r="J64" s="530"/>
    </row>
    <row r="65" spans="1:10">
      <c r="A65" s="531"/>
      <c r="B65" s="532"/>
      <c r="C65" s="532"/>
      <c r="D65" s="532"/>
      <c r="E65" s="532"/>
      <c r="F65" s="532"/>
      <c r="G65" s="532"/>
      <c r="H65" s="532"/>
      <c r="I65" s="532"/>
      <c r="J65" s="533"/>
    </row>
    <row r="66" spans="1:10">
      <c r="C66" s="506" t="str">
        <f>IF(A66="","",0)</f>
        <v/>
      </c>
    </row>
  </sheetData>
  <mergeCells count="2">
    <mergeCell ref="A1:J1"/>
    <mergeCell ref="B3:C3"/>
  </mergeCells>
  <phoneticPr fontId="33" type="noConversion"/>
  <hyperlinks>
    <hyperlink ref="B2" location="基本信息输入表!A1" display="基本信息输入表" xr:uid="{00000000-0004-0000-0200-000000000000}"/>
    <hyperlink ref="B3" location="填表说明!B2" display="填表说明（填表前请先阅读）" xr:uid="{00000000-0004-0000-0200-000001000000}"/>
    <hyperlink ref="B4" location="企业基本情况表!A1" display="企业基本情况表" xr:uid="{00000000-0004-0000-0200-000002000000}"/>
    <hyperlink ref="C4" location="'资产负债表(旧)'!A1" display="资产负债表" xr:uid="{00000000-0004-0000-0200-000003000000}"/>
    <hyperlink ref="D4" location="'1-汇总表'!A1" display="汇总表" xr:uid="{00000000-0004-0000-0200-000004000000}"/>
    <hyperlink ref="E4" location="'2-分类汇总'!A1" display="分类汇总表" xr:uid="{00000000-0004-0000-0200-000005000000}"/>
    <hyperlink ref="C6" location="'3-流动汇总'!A1" display="流动资产" xr:uid="{00000000-0004-0000-0200-000006000000}"/>
    <hyperlink ref="D6" location="'表3-1货币汇总表'!A1" display="货币资金" xr:uid="{00000000-0004-0000-0200-000007000000}"/>
    <hyperlink ref="E6" location="'3-1-1现金'!A1" display="现金" xr:uid="{00000000-0004-0000-0200-000008000000}"/>
    <hyperlink ref="G6" location="'5-流动负债汇总'!A1" display="流动负债" xr:uid="{00000000-0004-0000-0200-000009000000}"/>
    <hyperlink ref="I6" location="'5-1短期借款'!A1" display="短期借款" xr:uid="{00000000-0004-0000-0200-00000A000000}"/>
    <hyperlink ref="E7" location="'3-1-2银行存款'!A1" display="银行存款" xr:uid="{00000000-0004-0000-0200-00000B000000}"/>
    <hyperlink ref="I7" location="'5-2交易性金融负债'!A1" display="交易性金融负债" xr:uid="{00000000-0004-0000-0200-00000C000000}"/>
    <hyperlink ref="E8" location="'3-1-3其他货币资金'!A1" display="其他货币资金" xr:uid="{00000000-0004-0000-0200-00000D000000}"/>
    <hyperlink ref="I8" location="'5-3应付票据'!A1" display="应付票据" xr:uid="{00000000-0004-0000-0200-00000E000000}"/>
    <hyperlink ref="D9" location="'3-2交易性金融资产汇总'!A1" display="交易性金融资产" xr:uid="{00000000-0004-0000-0200-00000F000000}"/>
    <hyperlink ref="E9" location="'3-2-1交易性-股票'!A1" display="股票投资" xr:uid="{00000000-0004-0000-0200-000010000000}"/>
    <hyperlink ref="I9" location="'5-4应付账款'!A1" display="应付账款" xr:uid="{00000000-0004-0000-0200-000011000000}"/>
    <hyperlink ref="E10" location="'3-2-2交易性-债券'!A1" display="债券投资" xr:uid="{00000000-0004-0000-0200-000012000000}"/>
    <hyperlink ref="I10" location="'5-5预收账款'!A1" display="预收款项" xr:uid="{00000000-0004-0000-0200-000013000000}"/>
    <hyperlink ref="E11" location="'3-2-3交易性-基金'!A1" display="基金投资" xr:uid="{00000000-0004-0000-0200-000014000000}"/>
    <hyperlink ref="I11" location="'5-6职工薪酬'!A1" display="职工薪酬" xr:uid="{00000000-0004-0000-0200-000015000000}"/>
    <hyperlink ref="D12" location="'3-3应收票据'!A1" display="应收票据" xr:uid="{00000000-0004-0000-0200-000016000000}"/>
    <hyperlink ref="I12" location="'5-7应交税费'!Print_Area" display="应交税费" xr:uid="{00000000-0004-0000-0200-000017000000}"/>
    <hyperlink ref="D13" location="'3-4应收账款'!A1" display="应收账款" xr:uid="{00000000-0004-0000-0200-000018000000}"/>
    <hyperlink ref="I13" location="'5-8应付利息'!A1" display="应付利息" xr:uid="{00000000-0004-0000-0200-000019000000}"/>
    <hyperlink ref="D14" location="'3-5预付款项'!A1" display="预付款项" xr:uid="{00000000-0004-0000-0200-00001A000000}"/>
    <hyperlink ref="I14" location="'5-9应付股利（利润）'!A1" display="应付股利（应付利润）" xr:uid="{00000000-0004-0000-0200-00001B000000}"/>
    <hyperlink ref="D15" location="'3-6应收利息'!A1" display="应收利息" xr:uid="{00000000-0004-0000-0200-00001C000000}"/>
    <hyperlink ref="I15" location="'5-10其他应付款'!A1" display="其他应付款" xr:uid="{00000000-0004-0000-0200-00001D000000}"/>
    <hyperlink ref="D16" location="'3-7应收股利'!A1" display="应收股利" xr:uid="{00000000-0004-0000-0200-00001E000000}"/>
    <hyperlink ref="I16" location="'5-11一年到期非流动负债'!A1" display="一年内到期的非流动负债" xr:uid="{00000000-0004-0000-0200-00001F000000}"/>
    <hyperlink ref="D17" location="'3-8其他应收款'!A1" display="其他应收款" xr:uid="{00000000-0004-0000-0200-000020000000}"/>
    <hyperlink ref="I17" location="'5-12其他流动负债'!A1" display="其他流动负债" xr:uid="{00000000-0004-0000-0200-000021000000}"/>
    <hyperlink ref="D18" location="'3-9存货汇总'!A1" display="存货" xr:uid="{00000000-0004-0000-0200-000022000000}"/>
    <hyperlink ref="E18" location="'3-9-1材料采购（在途物资）'!A1" display="材料采购（在途物资）" xr:uid="{00000000-0004-0000-0200-000023000000}"/>
    <hyperlink ref="E19" location="'3-9-2原材料'!A1" display="原材料" xr:uid="{00000000-0004-0000-0200-000024000000}"/>
    <hyperlink ref="E20" location="'3-9-3在库周转材料'!A1" display="在库周转材料" xr:uid="{00000000-0004-0000-0200-000025000000}"/>
    <hyperlink ref="G20" location="'6-非流动负债汇总 '!A1" display="非流动负债" xr:uid="{00000000-0004-0000-0200-000026000000}"/>
    <hyperlink ref="I20" location="'6-1长期借款'!A1" display="长期借款" xr:uid="{00000000-0004-0000-0200-000027000000}"/>
    <hyperlink ref="E21" location="'3-9-4委托加工物资'!A1" display="委托加工物资" xr:uid="{00000000-0004-0000-0200-000028000000}"/>
    <hyperlink ref="I21" location="'6-2应付债券'!A1" display="应付债券" xr:uid="{00000000-0004-0000-0200-000029000000}"/>
    <hyperlink ref="E22" location="'3-9-5产成品（库存商品）'!A1" display="产成品（库存商品）" xr:uid="{00000000-0004-0000-0200-00002A000000}"/>
    <hyperlink ref="I22" location="'6-3长期应付款'!A1" display="长期应付款" xr:uid="{00000000-0004-0000-0200-00002B000000}"/>
    <hyperlink ref="E23" location="'3-9-6在产品（自制半成品）'!A1" display="在产品（自制半成品）" xr:uid="{00000000-0004-0000-0200-00002C000000}"/>
    <hyperlink ref="I23" location="'6-4专项应付款'!A1" display="专项应付款" xr:uid="{00000000-0004-0000-0200-00002D000000}"/>
    <hyperlink ref="E24" location="'3-9-7发出商品'!A1" display="发出商品" xr:uid="{00000000-0004-0000-0200-00002E000000}"/>
    <hyperlink ref="I24" location="'6-5预计负债'!A1" display="预计负债" xr:uid="{00000000-0004-0000-0200-00002F000000}"/>
    <hyperlink ref="E25" location="'3-9-8在用周转材料'!A1" display="在用周转材料" xr:uid="{00000000-0004-0000-0200-000030000000}"/>
    <hyperlink ref="I25" location="'6-6递延所得税负债'!A1" display="递延所得税负债" xr:uid="{00000000-0004-0000-0200-000031000000}"/>
    <hyperlink ref="D26" location="'3-10一年到期非流动资产'!A1" display="一年到期非流动资产" xr:uid="{00000000-0004-0000-0200-000032000000}"/>
    <hyperlink ref="E26" location="'3-9-9开发产品'!A1" display="开发产品" xr:uid="{00000000-0004-0000-0200-000033000000}"/>
    <hyperlink ref="I26" location="'6-7其他非流动负债'!A1" display="其他非流动负债" xr:uid="{00000000-0004-0000-0200-000034000000}"/>
    <hyperlink ref="D27" location="'3-11其他流动资产'!A1" display="其他流动资产" xr:uid="{00000000-0004-0000-0200-000035000000}"/>
    <hyperlink ref="E27" location="'3-9-10开发成本'!A1" display="开发成本" xr:uid="{00000000-0004-0000-0200-000036000000}"/>
    <hyperlink ref="E28" location="'3-9-11消耗性生物资产'!A1" display="消耗性生物资产" xr:uid="{00000000-0004-0000-0200-000037000000}"/>
    <hyperlink ref="E29" location="'3-9-12工程施工'!A1" display="工程施工" xr:uid="{00000000-0004-0000-0200-000038000000}"/>
    <hyperlink ref="D30" location="'4-1可供出售金融资产汇总'!A1" display="可供出售金融资产" xr:uid="{00000000-0004-0000-0200-000039000000}"/>
    <hyperlink ref="E30" location="'4-1-1可出售-股票'!A1" display="股票投资" xr:uid="{00000000-0004-0000-0200-00003A000000}"/>
    <hyperlink ref="E31" location="'3-2-2交易性-债券'!A1" display="债券投资" xr:uid="{00000000-0004-0000-0200-00003B000000}"/>
    <hyperlink ref="E32" location="'4-1-3可出售-其他'!A1" display="其他投资" xr:uid="{00000000-0004-0000-0200-00003C000000}"/>
    <hyperlink ref="D33" location="'4-2持有到期投资'!A1" display="持有至到期投资" xr:uid="{00000000-0004-0000-0200-00003D000000}"/>
    <hyperlink ref="D34" location="'4-3长期应收'!A1" display="长期应收款" xr:uid="{00000000-0004-0000-0200-00003E000000}"/>
    <hyperlink ref="D35" location="'4-4股权投资'!A1" display="长期股权投资" xr:uid="{00000000-0004-0000-0200-00003F000000}"/>
    <hyperlink ref="D36" location="'4-5投资性房地产汇总'!A1" display="投资性房地产" xr:uid="{00000000-0004-0000-0200-000040000000}"/>
    <hyperlink ref="E36" location="'4-5-1投资性房地产（成本计量）'!A1" display="投资性房地产（成本计量）" xr:uid="{00000000-0004-0000-0200-000041000000}"/>
    <hyperlink ref="E37" location="'4-5-2投资性房地产（公允计量）'!A1" display="投资性房地产（公允计量）" xr:uid="{00000000-0004-0000-0200-000042000000}"/>
    <hyperlink ref="E38" location="'4-5-3投资性地产（成本计量）'!A1" display="投资性地产（成本计量）" xr:uid="{00000000-0004-0000-0200-000043000000}"/>
    <hyperlink ref="E39" location="'4-5-4投资性地产(公允计量）'!A1" display="投资性地产(公允计量）" xr:uid="{00000000-0004-0000-0200-000044000000}"/>
    <hyperlink ref="C42" location="'4-6固定资产汇总'!A1" display="固定资产" xr:uid="{00000000-0004-0000-0200-000045000000}"/>
    <hyperlink ref="D42" location="'4-6固定资产汇总'!A1" display="固定资产" xr:uid="{00000000-0004-0000-0200-000046000000}"/>
    <hyperlink ref="E42" location="'4-6-1房屋建筑物'!A1" display="房屋建筑物" xr:uid="{00000000-0004-0000-0200-000047000000}"/>
    <hyperlink ref="E43" location="'4-6-2构筑物'!A1" display="构筑物及其他辅助设施" xr:uid="{00000000-0004-0000-0200-000048000000}"/>
    <hyperlink ref="E44" location="'4-6-3管道沟槽'!A1" display="管道及沟槽" xr:uid="{00000000-0004-0000-0200-000049000000}"/>
    <hyperlink ref="E45" location="'4-6-4井巷工程'!A1" display="井巷工程" xr:uid="{00000000-0004-0000-0200-00004A000000}"/>
    <hyperlink ref="E46" location="'4-6-5机器设备'!A1" display="机器设备" xr:uid="{00000000-0004-0000-0200-00004B000000}"/>
    <hyperlink ref="E47" location="'4-6-6车辆'!A1" display="车辆" xr:uid="{00000000-0004-0000-0200-00004C000000}"/>
    <hyperlink ref="E48" location="'4-6-7电子设备'!A1" display="电子设备" xr:uid="{00000000-0004-0000-0200-00004D000000}"/>
    <hyperlink ref="E49" location="'4-6-8土地'!A1" display="土地" xr:uid="{00000000-0004-0000-0200-00004E000000}"/>
    <hyperlink ref="E50" location="'4-6-9船舶'!A1" display="船舶" xr:uid="{00000000-0004-0000-0200-00004F000000}"/>
    <hyperlink ref="D51" location="'4-7在建工程汇总'!A1" display="在建工程" xr:uid="{00000000-0004-0000-0200-000050000000}"/>
    <hyperlink ref="E51" location="'4-7-1在建（土建）'!A1" display="在建工程-土建工程" xr:uid="{00000000-0004-0000-0200-000051000000}"/>
    <hyperlink ref="E52" location="'4-7-2在建（设备）'!A1" display="在建工程-设备安装工程" xr:uid="{00000000-0004-0000-0200-000052000000}"/>
    <hyperlink ref="D53" location="'4-8工程物资'!A1" display="工程物资" xr:uid="{00000000-0004-0000-0200-000053000000}"/>
    <hyperlink ref="D54" location="'4-9固定资产清理'!A1" display="固定资产清理" xr:uid="{00000000-0004-0000-0200-000054000000}"/>
    <hyperlink ref="D55" location="'4-10生产性生物资产'!A1" display="生产性生物资产" xr:uid="{00000000-0004-0000-0200-000055000000}"/>
    <hyperlink ref="D56" location="'4-11油气资产'!A1" display="油气资产" xr:uid="{00000000-0004-0000-0200-000056000000}"/>
    <hyperlink ref="C57" location="'4-12无形资产汇总'!A1" display="无形资产" xr:uid="{00000000-0004-0000-0200-000057000000}"/>
    <hyperlink ref="D57" location="'4-12无形资产汇总'!A1" display="无形资产" xr:uid="{00000000-0004-0000-0200-000058000000}"/>
    <hyperlink ref="E57" location="'4-12-1无形-土地'!A1" display="土地使用权" xr:uid="{00000000-0004-0000-0200-000059000000}"/>
    <hyperlink ref="E58" location="'4-12-2无形-矿业权'!A1" display="无形-矿业权" xr:uid="{00000000-0004-0000-0200-00005A000000}"/>
    <hyperlink ref="E59" location="'4-12-3无形-其他'!A1" display="其他无形资产" xr:uid="{00000000-0004-0000-0200-00005B000000}"/>
    <hyperlink ref="D60" location="'4-13开发支出'!A1" display="开发支出" xr:uid="{00000000-0004-0000-0200-00005C000000}"/>
    <hyperlink ref="D61" location="'4-14商誉'!A1" display="商誉" xr:uid="{00000000-0004-0000-0200-00005D000000}"/>
    <hyperlink ref="D62" location="'4-15长期待摊费用'!A1" display="长期待摊费用" xr:uid="{00000000-0004-0000-0200-00005E000000}"/>
    <hyperlink ref="D63" location="'4-16递延所得税资产'!A1" display="递延所得税资产" xr:uid="{00000000-0004-0000-0200-00005F000000}"/>
    <hyperlink ref="D64" location="'4-17其他非流动资产'!A1" display="其他非流动资产" xr:uid="{00000000-0004-0000-0200-000060000000}"/>
  </hyperlinks>
  <pageMargins left="0.74791666666666701" right="0.74791666666666701" top="0.78680555555555598" bottom="0.196527777777778" header="0" footer="0"/>
  <pageSetup paperSize="9" scale="71"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P29"/>
  <sheetViews>
    <sheetView showGridLines="0" topLeftCell="A10" zoomScale="96" zoomScaleNormal="96" workbookViewId="0">
      <selection activeCell="M8" sqref="M8:R8"/>
    </sheetView>
  </sheetViews>
  <sheetFormatPr defaultColWidth="9" defaultRowHeight="15.75" customHeight="1"/>
  <cols>
    <col min="1" max="1" width="4.75" style="2" customWidth="1"/>
    <col min="2" max="2" width="15.75" style="3" customWidth="1"/>
    <col min="3" max="4" width="8" style="3" customWidth="1"/>
    <col min="5" max="5" width="4.75" style="247" customWidth="1"/>
    <col min="6" max="6" width="5.5" style="247" customWidth="1"/>
    <col min="7" max="7" width="11.75" style="247" customWidth="1"/>
    <col min="8" max="8" width="18.5" style="247" customWidth="1"/>
    <col min="9" max="9" width="8" style="305" customWidth="1"/>
    <col min="10" max="10" width="13.25" style="247" customWidth="1"/>
    <col min="11" max="11" width="8" style="3" customWidth="1"/>
    <col min="12" max="12" width="8.75" style="3" customWidth="1"/>
    <col min="13" max="13" width="10.75" style="3" customWidth="1"/>
    <col min="14" max="14" width="7.75" style="3" customWidth="1"/>
    <col min="15" max="15" width="16.75" style="3" customWidth="1"/>
    <col min="16" max="16" width="8.5" style="3" customWidth="1"/>
    <col min="17" max="18" width="9" style="3" customWidth="1"/>
    <col min="19" max="16384" width="9" style="3"/>
  </cols>
  <sheetData>
    <row r="1" spans="1:16" ht="15.75" customHeight="1">
      <c r="A1" s="4" t="s">
        <v>125</v>
      </c>
    </row>
    <row r="2" spans="1:16" s="1" customFormat="1" ht="30" customHeight="1">
      <c r="A2" s="651" t="s">
        <v>872</v>
      </c>
      <c r="B2" s="652"/>
      <c r="C2" s="652"/>
      <c r="D2" s="652"/>
      <c r="E2" s="652"/>
      <c r="F2" s="652"/>
      <c r="G2" s="652"/>
      <c r="H2" s="652"/>
      <c r="I2" s="652"/>
      <c r="J2" s="652"/>
      <c r="K2" s="652"/>
      <c r="L2" s="652"/>
      <c r="M2" s="652"/>
      <c r="N2" s="652"/>
      <c r="O2" s="652"/>
    </row>
    <row r="3" spans="1:16" ht="15.75" customHeight="1">
      <c r="A3" s="653" t="str">
        <f>"评估基准日："&amp;TEXT(基本信息输入表!M7,"yyyy年mm月dd日")</f>
        <v>评估基准日：2025年07月31日</v>
      </c>
      <c r="B3" s="654"/>
      <c r="C3" s="654"/>
      <c r="D3" s="654"/>
      <c r="E3" s="678"/>
      <c r="F3" s="678"/>
      <c r="G3" s="678"/>
      <c r="H3" s="678"/>
      <c r="I3" s="679"/>
      <c r="J3" s="678"/>
      <c r="K3" s="654"/>
      <c r="L3" s="654"/>
      <c r="M3" s="654"/>
      <c r="N3" s="654"/>
      <c r="O3" s="654"/>
    </row>
    <row r="4" spans="1:16" ht="14.25" customHeight="1">
      <c r="B4" s="2"/>
      <c r="C4" s="2"/>
      <c r="D4" s="2"/>
      <c r="E4" s="2"/>
      <c r="F4" s="2"/>
      <c r="G4" s="2"/>
      <c r="H4" s="2"/>
      <c r="I4" s="218"/>
      <c r="J4" s="2"/>
      <c r="K4" s="2"/>
      <c r="L4" s="2"/>
      <c r="M4" s="2"/>
      <c r="N4" s="2"/>
      <c r="O4" s="17" t="s">
        <v>873</v>
      </c>
    </row>
    <row r="5" spans="1:16" ht="15.75" customHeight="1">
      <c r="A5" s="3" t="str">
        <f>基本信息输入表!K6&amp;"："&amp;基本信息输入表!M6</f>
        <v>被评估单位：西安曲江影视投资（集团）有限公司</v>
      </c>
      <c r="O5" s="17" t="s">
        <v>561</v>
      </c>
    </row>
    <row r="6" spans="1:16" s="2" customFormat="1" ht="15.75" customHeight="1">
      <c r="A6" s="658" t="s">
        <v>127</v>
      </c>
      <c r="B6" s="658" t="s">
        <v>844</v>
      </c>
      <c r="C6" s="671" t="s">
        <v>845</v>
      </c>
      <c r="D6" s="671" t="s">
        <v>874</v>
      </c>
      <c r="E6" s="658" t="s">
        <v>412</v>
      </c>
      <c r="F6" s="600"/>
      <c r="G6" s="601"/>
      <c r="H6" s="671" t="s">
        <v>846</v>
      </c>
      <c r="I6" s="670" t="s">
        <v>875</v>
      </c>
      <c r="J6" s="671" t="s">
        <v>876</v>
      </c>
      <c r="K6" s="658" t="s">
        <v>413</v>
      </c>
      <c r="L6" s="600"/>
      <c r="M6" s="601"/>
      <c r="N6" s="658" t="s">
        <v>415</v>
      </c>
      <c r="O6" s="658" t="s">
        <v>143</v>
      </c>
    </row>
    <row r="7" spans="1:16" s="2" customFormat="1" ht="15.75" customHeight="1">
      <c r="A7" s="621"/>
      <c r="B7" s="621"/>
      <c r="C7" s="666"/>
      <c r="D7" s="666"/>
      <c r="E7" s="191" t="s">
        <v>847</v>
      </c>
      <c r="F7" s="72" t="s">
        <v>848</v>
      </c>
      <c r="G7" s="72" t="s">
        <v>849</v>
      </c>
      <c r="H7" s="666"/>
      <c r="I7" s="666"/>
      <c r="J7" s="666"/>
      <c r="K7" s="191" t="s">
        <v>850</v>
      </c>
      <c r="L7" s="72" t="s">
        <v>851</v>
      </c>
      <c r="M7" s="72" t="s">
        <v>849</v>
      </c>
      <c r="N7" s="621"/>
      <c r="O7" s="621"/>
      <c r="P7" s="2" t="s">
        <v>516</v>
      </c>
    </row>
    <row r="8" spans="1:16" s="2" customFormat="1" ht="12.75" customHeight="1">
      <c r="A8" s="10" t="str">
        <f t="shared" ref="A8:A24" si="0">IF(B8="","",ROW()-7)</f>
        <v/>
      </c>
      <c r="B8" s="11"/>
      <c r="C8" s="11"/>
      <c r="D8" s="11"/>
      <c r="E8" s="245"/>
      <c r="F8" s="75"/>
      <c r="G8" s="75"/>
      <c r="H8" s="75"/>
      <c r="I8" s="302"/>
      <c r="J8" s="75"/>
      <c r="K8" s="36"/>
      <c r="L8" s="13"/>
      <c r="M8" s="13"/>
      <c r="N8" s="13" t="str">
        <f t="shared" ref="N8:N25" si="1">IF(G8-H8=0,"",(M8-G8+H8)/(G8-H8)*100)</f>
        <v/>
      </c>
      <c r="O8" s="11"/>
      <c r="P8" s="2" t="s">
        <v>877</v>
      </c>
    </row>
    <row r="9" spans="1:16" s="2" customFormat="1" ht="12.75" customHeight="1">
      <c r="A9" s="10" t="str">
        <f t="shared" si="0"/>
        <v/>
      </c>
      <c r="B9" s="11"/>
      <c r="C9" s="11"/>
      <c r="D9" s="11"/>
      <c r="E9" s="245"/>
      <c r="F9" s="75"/>
      <c r="G9" s="75"/>
      <c r="H9" s="75"/>
      <c r="I9" s="302"/>
      <c r="J9" s="75"/>
      <c r="K9" s="36"/>
      <c r="L9" s="13"/>
      <c r="M9" s="13"/>
      <c r="N9" s="13" t="str">
        <f t="shared" si="1"/>
        <v/>
      </c>
      <c r="O9" s="11"/>
      <c r="P9" s="2" t="s">
        <v>878</v>
      </c>
    </row>
    <row r="10" spans="1:16" s="2" customFormat="1" ht="12.75" customHeight="1">
      <c r="A10" s="10" t="str">
        <f t="shared" si="0"/>
        <v/>
      </c>
      <c r="B10" s="11"/>
      <c r="C10" s="11"/>
      <c r="D10" s="11"/>
      <c r="E10" s="245"/>
      <c r="F10" s="75"/>
      <c r="G10" s="75"/>
      <c r="H10" s="75"/>
      <c r="I10" s="302"/>
      <c r="J10" s="75"/>
      <c r="K10" s="36"/>
      <c r="L10" s="13"/>
      <c r="M10" s="13"/>
      <c r="N10" s="13" t="str">
        <f t="shared" si="1"/>
        <v/>
      </c>
      <c r="O10" s="11"/>
      <c r="P10" s="2" t="s">
        <v>879</v>
      </c>
    </row>
    <row r="11" spans="1:16" s="2" customFormat="1" ht="12.75" customHeight="1">
      <c r="A11" s="10" t="str">
        <f t="shared" si="0"/>
        <v/>
      </c>
      <c r="B11" s="11"/>
      <c r="C11" s="11"/>
      <c r="D11" s="11"/>
      <c r="E11" s="245"/>
      <c r="F11" s="75"/>
      <c r="G11" s="75"/>
      <c r="H11" s="75"/>
      <c r="I11" s="302"/>
      <c r="J11" s="75"/>
      <c r="K11" s="36"/>
      <c r="L11" s="13"/>
      <c r="M11" s="13"/>
      <c r="N11" s="13" t="str">
        <f t="shared" si="1"/>
        <v/>
      </c>
      <c r="O11" s="11"/>
      <c r="P11" s="2" t="s">
        <v>880</v>
      </c>
    </row>
    <row r="12" spans="1:16" s="2" customFormat="1" ht="12.75" customHeight="1">
      <c r="A12" s="10" t="str">
        <f t="shared" si="0"/>
        <v/>
      </c>
      <c r="B12" s="11"/>
      <c r="C12" s="11"/>
      <c r="D12" s="11"/>
      <c r="E12" s="245"/>
      <c r="F12" s="75"/>
      <c r="G12" s="75"/>
      <c r="H12" s="75"/>
      <c r="I12" s="302"/>
      <c r="J12" s="75"/>
      <c r="K12" s="36"/>
      <c r="L12" s="13"/>
      <c r="M12" s="13"/>
      <c r="N12" s="13" t="str">
        <f t="shared" si="1"/>
        <v/>
      </c>
      <c r="O12" s="11"/>
      <c r="P12" s="2" t="s">
        <v>881</v>
      </c>
    </row>
    <row r="13" spans="1:16" s="2" customFormat="1" ht="12.75" customHeight="1">
      <c r="A13" s="10" t="str">
        <f t="shared" si="0"/>
        <v/>
      </c>
      <c r="B13" s="11"/>
      <c r="C13" s="11"/>
      <c r="D13" s="11"/>
      <c r="E13" s="245"/>
      <c r="F13" s="75"/>
      <c r="G13" s="75"/>
      <c r="H13" s="75"/>
      <c r="I13" s="302"/>
      <c r="J13" s="75"/>
      <c r="K13" s="36"/>
      <c r="L13" s="13"/>
      <c r="M13" s="13"/>
      <c r="N13" s="13" t="str">
        <f t="shared" si="1"/>
        <v/>
      </c>
      <c r="O13" s="11"/>
      <c r="P13" s="2" t="s">
        <v>882</v>
      </c>
    </row>
    <row r="14" spans="1:16" s="2" customFormat="1" ht="12.75" customHeight="1">
      <c r="A14" s="10" t="str">
        <f t="shared" si="0"/>
        <v/>
      </c>
      <c r="B14" s="11"/>
      <c r="C14" s="11"/>
      <c r="D14" s="11"/>
      <c r="E14" s="245"/>
      <c r="F14" s="75"/>
      <c r="G14" s="75"/>
      <c r="H14" s="75"/>
      <c r="I14" s="302"/>
      <c r="J14" s="75"/>
      <c r="K14" s="36"/>
      <c r="L14" s="13"/>
      <c r="M14" s="13"/>
      <c r="N14" s="13" t="str">
        <f t="shared" si="1"/>
        <v/>
      </c>
      <c r="O14" s="11"/>
      <c r="P14" s="2" t="s">
        <v>883</v>
      </c>
    </row>
    <row r="15" spans="1:16" s="2" customFormat="1" ht="12.75" customHeight="1">
      <c r="A15" s="10" t="str">
        <f t="shared" si="0"/>
        <v/>
      </c>
      <c r="B15" s="11"/>
      <c r="C15" s="11"/>
      <c r="D15" s="11"/>
      <c r="E15" s="245"/>
      <c r="F15" s="75"/>
      <c r="G15" s="75"/>
      <c r="H15" s="75"/>
      <c r="I15" s="302"/>
      <c r="J15" s="75"/>
      <c r="K15" s="36"/>
      <c r="L15" s="13"/>
      <c r="M15" s="13"/>
      <c r="N15" s="13" t="str">
        <f t="shared" si="1"/>
        <v/>
      </c>
      <c r="O15" s="11"/>
      <c r="P15" s="2" t="s">
        <v>884</v>
      </c>
    </row>
    <row r="16" spans="1:16" s="2" customFormat="1" ht="12.75" customHeight="1">
      <c r="A16" s="10" t="str">
        <f t="shared" si="0"/>
        <v/>
      </c>
      <c r="B16" s="11"/>
      <c r="C16" s="11"/>
      <c r="D16" s="11"/>
      <c r="E16" s="245"/>
      <c r="F16" s="75"/>
      <c r="G16" s="75"/>
      <c r="H16" s="75"/>
      <c r="I16" s="302"/>
      <c r="J16" s="75"/>
      <c r="K16" s="36"/>
      <c r="L16" s="13"/>
      <c r="M16" s="13"/>
      <c r="N16" s="13" t="str">
        <f t="shared" si="1"/>
        <v/>
      </c>
      <c r="O16" s="11"/>
      <c r="P16" s="2" t="s">
        <v>885</v>
      </c>
    </row>
    <row r="17" spans="1:16" s="2" customFormat="1" ht="12.75" customHeight="1">
      <c r="A17" s="10" t="str">
        <f t="shared" si="0"/>
        <v/>
      </c>
      <c r="B17" s="11"/>
      <c r="C17" s="11"/>
      <c r="D17" s="11"/>
      <c r="E17" s="245"/>
      <c r="F17" s="75"/>
      <c r="G17" s="75"/>
      <c r="H17" s="75"/>
      <c r="I17" s="302"/>
      <c r="J17" s="75"/>
      <c r="K17" s="36"/>
      <c r="L17" s="13"/>
      <c r="M17" s="13"/>
      <c r="N17" s="13" t="str">
        <f t="shared" si="1"/>
        <v/>
      </c>
      <c r="O17" s="11"/>
      <c r="P17" s="2" t="s">
        <v>886</v>
      </c>
    </row>
    <row r="18" spans="1:16" s="2" customFormat="1" ht="12.75" customHeight="1">
      <c r="A18" s="10" t="str">
        <f t="shared" si="0"/>
        <v/>
      </c>
      <c r="B18" s="11"/>
      <c r="C18" s="11"/>
      <c r="D18" s="11"/>
      <c r="E18" s="245"/>
      <c r="F18" s="75"/>
      <c r="G18" s="75"/>
      <c r="H18" s="75"/>
      <c r="I18" s="302"/>
      <c r="J18" s="75"/>
      <c r="K18" s="36"/>
      <c r="L18" s="13"/>
      <c r="M18" s="13"/>
      <c r="N18" s="13" t="str">
        <f t="shared" si="1"/>
        <v/>
      </c>
      <c r="O18" s="11"/>
      <c r="P18" s="2" t="s">
        <v>887</v>
      </c>
    </row>
    <row r="19" spans="1:16" s="2" customFormat="1" ht="12.75" customHeight="1">
      <c r="A19" s="10" t="str">
        <f t="shared" si="0"/>
        <v/>
      </c>
      <c r="B19" s="11"/>
      <c r="C19" s="11"/>
      <c r="D19" s="11"/>
      <c r="E19" s="245"/>
      <c r="F19" s="75"/>
      <c r="G19" s="75"/>
      <c r="H19" s="75"/>
      <c r="I19" s="302"/>
      <c r="J19" s="75"/>
      <c r="K19" s="36"/>
      <c r="L19" s="13"/>
      <c r="M19" s="13"/>
      <c r="N19" s="13" t="str">
        <f t="shared" si="1"/>
        <v/>
      </c>
      <c r="O19" s="11"/>
      <c r="P19" s="2" t="s">
        <v>888</v>
      </c>
    </row>
    <row r="20" spans="1:16" s="2" customFormat="1" ht="12.75" customHeight="1">
      <c r="A20" s="10" t="str">
        <f t="shared" si="0"/>
        <v/>
      </c>
      <c r="B20" s="11"/>
      <c r="C20" s="11"/>
      <c r="D20" s="11"/>
      <c r="E20" s="245"/>
      <c r="F20" s="75"/>
      <c r="G20" s="75"/>
      <c r="H20" s="75"/>
      <c r="I20" s="302"/>
      <c r="J20" s="75"/>
      <c r="K20" s="36"/>
      <c r="L20" s="13"/>
      <c r="M20" s="13"/>
      <c r="N20" s="13" t="str">
        <f t="shared" si="1"/>
        <v/>
      </c>
      <c r="O20" s="11"/>
      <c r="P20" s="2" t="s">
        <v>889</v>
      </c>
    </row>
    <row r="21" spans="1:16" s="2" customFormat="1" ht="12.75" customHeight="1">
      <c r="A21" s="10" t="str">
        <f t="shared" si="0"/>
        <v/>
      </c>
      <c r="B21" s="11"/>
      <c r="C21" s="11"/>
      <c r="D21" s="11"/>
      <c r="E21" s="245"/>
      <c r="F21" s="75"/>
      <c r="G21" s="75"/>
      <c r="H21" s="75"/>
      <c r="I21" s="302"/>
      <c r="J21" s="75"/>
      <c r="K21" s="36"/>
      <c r="L21" s="13"/>
      <c r="M21" s="13"/>
      <c r="N21" s="13" t="str">
        <f t="shared" si="1"/>
        <v/>
      </c>
      <c r="O21" s="11"/>
      <c r="P21" s="2" t="s">
        <v>890</v>
      </c>
    </row>
    <row r="22" spans="1:16" s="2" customFormat="1" ht="12.75" customHeight="1">
      <c r="A22" s="10" t="str">
        <f t="shared" si="0"/>
        <v/>
      </c>
      <c r="B22" s="11"/>
      <c r="C22" s="11"/>
      <c r="D22" s="11"/>
      <c r="E22" s="245"/>
      <c r="F22" s="75"/>
      <c r="G22" s="75"/>
      <c r="H22" s="75"/>
      <c r="I22" s="302"/>
      <c r="J22" s="75"/>
      <c r="K22" s="36"/>
      <c r="L22" s="13"/>
      <c r="M22" s="13"/>
      <c r="N22" s="13" t="str">
        <f t="shared" si="1"/>
        <v/>
      </c>
      <c r="O22" s="11"/>
      <c r="P22" s="2" t="s">
        <v>891</v>
      </c>
    </row>
    <row r="23" spans="1:16" s="2" customFormat="1" ht="12.75" customHeight="1">
      <c r="A23" s="10" t="str">
        <f t="shared" si="0"/>
        <v/>
      </c>
      <c r="B23" s="11"/>
      <c r="C23" s="11"/>
      <c r="D23" s="11"/>
      <c r="E23" s="245"/>
      <c r="F23" s="75"/>
      <c r="G23" s="75"/>
      <c r="H23" s="75"/>
      <c r="I23" s="302"/>
      <c r="J23" s="75"/>
      <c r="K23" s="36"/>
      <c r="L23" s="13"/>
      <c r="M23" s="13"/>
      <c r="N23" s="13" t="str">
        <f t="shared" si="1"/>
        <v/>
      </c>
      <c r="O23" s="11"/>
      <c r="P23" s="2" t="s">
        <v>892</v>
      </c>
    </row>
    <row r="24" spans="1:16" ht="12.75" customHeight="1">
      <c r="A24" s="10" t="str">
        <f t="shared" si="0"/>
        <v/>
      </c>
      <c r="B24" s="11"/>
      <c r="C24" s="11"/>
      <c r="D24" s="11"/>
      <c r="E24" s="245"/>
      <c r="F24" s="75"/>
      <c r="G24" s="75"/>
      <c r="H24" s="75"/>
      <c r="I24" s="302"/>
      <c r="J24" s="75"/>
      <c r="K24" s="36"/>
      <c r="L24" s="13"/>
      <c r="M24" s="13"/>
      <c r="N24" s="13" t="str">
        <f t="shared" si="1"/>
        <v/>
      </c>
      <c r="O24" s="11"/>
      <c r="P24" s="2" t="s">
        <v>893</v>
      </c>
    </row>
    <row r="25" spans="1:16" ht="12.75" customHeight="1">
      <c r="A25" s="664" t="s">
        <v>894</v>
      </c>
      <c r="B25" s="600"/>
      <c r="C25" s="600"/>
      <c r="D25" s="601"/>
      <c r="E25" s="245"/>
      <c r="F25" s="75"/>
      <c r="G25" s="75">
        <f>SUM(G8:G24)</f>
        <v>0</v>
      </c>
      <c r="H25" s="75">
        <f>SUM(H8:H24)</f>
        <v>0</v>
      </c>
      <c r="I25" s="303"/>
      <c r="J25" s="75"/>
      <c r="K25" s="36"/>
      <c r="L25" s="13"/>
      <c r="M25" s="75">
        <f>SUM(M8:M24)</f>
        <v>0</v>
      </c>
      <c r="N25" s="13" t="str">
        <f t="shared" si="1"/>
        <v/>
      </c>
      <c r="O25" s="11"/>
    </row>
    <row r="26" spans="1:16" ht="12.75" customHeight="1">
      <c r="A26" s="664" t="s">
        <v>895</v>
      </c>
      <c r="B26" s="600"/>
      <c r="C26" s="600"/>
      <c r="D26" s="601"/>
      <c r="E26" s="245"/>
      <c r="F26" s="75"/>
      <c r="G26" s="75">
        <f>H25</f>
        <v>0</v>
      </c>
      <c r="H26" s="75"/>
      <c r="I26" s="303"/>
      <c r="J26" s="75"/>
      <c r="K26" s="36"/>
      <c r="L26" s="13"/>
      <c r="M26" s="13"/>
      <c r="N26" s="13"/>
      <c r="O26" s="11"/>
    </row>
    <row r="27" spans="1:16" ht="15.75" customHeight="1">
      <c r="A27" s="659" t="s">
        <v>896</v>
      </c>
      <c r="B27" s="634"/>
      <c r="C27" s="634"/>
      <c r="D27" s="635"/>
      <c r="E27" s="246"/>
      <c r="F27" s="246"/>
      <c r="G27" s="246">
        <f>G25-G26</f>
        <v>0</v>
      </c>
      <c r="H27" s="246"/>
      <c r="I27" s="304"/>
      <c r="J27" s="246"/>
      <c r="K27" s="246"/>
      <c r="L27" s="19"/>
      <c r="M27" s="246">
        <f>M25</f>
        <v>0</v>
      </c>
      <c r="N27" s="13" t="str">
        <f>IF(G27-H27=0,"",(M27-G27+H27)/(G27-H27)*100)</f>
        <v/>
      </c>
      <c r="O27" s="16"/>
    </row>
    <row r="28" spans="1:16" ht="15.75" customHeight="1">
      <c r="A28" s="3" t="str">
        <f>基本信息输入表!$K$6&amp;"填表人："&amp;基本信息输入表!$M$29</f>
        <v>被评估单位填表人：</v>
      </c>
      <c r="E28" s="3"/>
      <c r="F28" s="3"/>
      <c r="G28" s="3"/>
      <c r="H28" s="3"/>
      <c r="I28" s="217"/>
      <c r="J28" s="3"/>
      <c r="M28" s="3" t="str">
        <f>"评估人员："&amp;基本信息输入表!$Q$29</f>
        <v>评估人员：</v>
      </c>
      <c r="P28" s="3" t="s">
        <v>533</v>
      </c>
    </row>
    <row r="29" spans="1:16" ht="15.75" customHeight="1">
      <c r="A29" s="3" t="str">
        <f>"填表日期："&amp;YEAR(基本信息输入表!$O$29)&amp;"年"&amp;MONTH(基本信息输入表!$O$29)&amp;"月"&amp;DAY(基本信息输入表!$O$29)&amp;"日"</f>
        <v>填表日期：1900年1月0日</v>
      </c>
      <c r="E29" s="3"/>
      <c r="F29" s="3"/>
      <c r="G29" s="3"/>
      <c r="H29" s="3"/>
      <c r="I29" s="217"/>
      <c r="J29" s="3"/>
    </row>
  </sheetData>
  <mergeCells count="16">
    <mergeCell ref="A26:D26"/>
    <mergeCell ref="A27:D27"/>
    <mergeCell ref="A6:A7"/>
    <mergeCell ref="B6:B7"/>
    <mergeCell ref="C6:C7"/>
    <mergeCell ref="D6:D7"/>
    <mergeCell ref="A2:O2"/>
    <mergeCell ref="A3:O3"/>
    <mergeCell ref="E6:G6"/>
    <mergeCell ref="K6:M6"/>
    <mergeCell ref="A25:D25"/>
    <mergeCell ref="H6:H7"/>
    <mergeCell ref="I6:I7"/>
    <mergeCell ref="J6:J7"/>
    <mergeCell ref="N6:N7"/>
    <mergeCell ref="O6:O7"/>
  </mergeCells>
  <phoneticPr fontId="33" type="noConversion"/>
  <hyperlinks>
    <hyperlink ref="A1" location="索引目录!A1" display="返回索引目录" xr:uid="{00000000-0004-0000-1D00-000000000000}"/>
  </hyperlinks>
  <printOptions horizontalCentered="1"/>
  <pageMargins left="0.98402777777777795" right="0.98402777777777795" top="0.98402777777777795" bottom="0.98402777777777795" header="0.47222222222222199" footer="0.35416666666666702"/>
  <pageSetup paperSize="9" scale="77"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P29"/>
  <sheetViews>
    <sheetView showGridLines="0" zoomScale="96" zoomScaleNormal="96" workbookViewId="0">
      <selection activeCell="M8" sqref="M8:R8"/>
    </sheetView>
  </sheetViews>
  <sheetFormatPr defaultColWidth="9" defaultRowHeight="15.75" customHeight="1"/>
  <cols>
    <col min="1" max="1" width="7.75" style="3" customWidth="1"/>
    <col min="2" max="2" width="13.25" style="3" customWidth="1"/>
    <col min="3" max="3" width="8" style="3" customWidth="1"/>
    <col min="4" max="4" width="9.75" style="3" customWidth="1"/>
    <col min="5" max="5" width="10.75" style="3" customWidth="1"/>
    <col min="6" max="6" width="5.5" style="247" customWidth="1"/>
    <col min="7" max="7" width="5.5" style="3" customWidth="1"/>
    <col min="8" max="8" width="15" style="3" customWidth="1"/>
    <col min="9" max="9" width="8" style="217" customWidth="1"/>
    <col min="10" max="10" width="13.25" style="3" customWidth="1"/>
    <col min="11" max="11" width="8" style="3" customWidth="1"/>
    <col min="12" max="12" width="8.75" style="3" customWidth="1"/>
    <col min="13" max="13" width="9.75" style="3" customWidth="1"/>
    <col min="14" max="14" width="7.75" style="3" customWidth="1"/>
    <col min="15" max="15" width="11.75" style="3" customWidth="1"/>
    <col min="16" max="17" width="9" style="3" customWidth="1"/>
    <col min="18" max="16384" width="9" style="3"/>
  </cols>
  <sheetData>
    <row r="1" spans="1:16" ht="15.75" customHeight="1">
      <c r="A1" s="4" t="s">
        <v>125</v>
      </c>
    </row>
    <row r="2" spans="1:16" s="1" customFormat="1" ht="30" customHeight="1">
      <c r="A2" s="651" t="s">
        <v>897</v>
      </c>
      <c r="B2" s="652"/>
      <c r="C2" s="652"/>
      <c r="D2" s="652"/>
      <c r="E2" s="652"/>
      <c r="F2" s="652"/>
      <c r="G2" s="652"/>
      <c r="H2" s="652"/>
      <c r="I2" s="652"/>
      <c r="J2" s="652"/>
      <c r="K2" s="652"/>
      <c r="L2" s="652"/>
      <c r="M2" s="652"/>
      <c r="N2" s="652"/>
      <c r="O2" s="652"/>
    </row>
    <row r="3" spans="1:16" ht="15.75" customHeight="1">
      <c r="A3" s="653" t="str">
        <f>"评估基准日："&amp;TEXT(基本信息输入表!M7,"yyyy年mm月dd日")</f>
        <v>评估基准日：2025年07月31日</v>
      </c>
      <c r="B3" s="654"/>
      <c r="C3" s="654"/>
      <c r="D3" s="654"/>
      <c r="E3" s="654"/>
      <c r="F3" s="678"/>
      <c r="G3" s="654"/>
      <c r="H3" s="654"/>
      <c r="I3" s="663"/>
      <c r="J3" s="654"/>
      <c r="K3" s="654"/>
      <c r="L3" s="654"/>
      <c r="M3" s="654"/>
      <c r="N3" s="654"/>
      <c r="O3" s="654"/>
    </row>
    <row r="4" spans="1:16" ht="14.25" customHeight="1">
      <c r="A4" s="2"/>
      <c r="B4" s="2"/>
      <c r="C4" s="2"/>
      <c r="D4" s="2"/>
      <c r="E4" s="2"/>
      <c r="F4" s="2"/>
      <c r="G4" s="2"/>
      <c r="H4" s="2"/>
      <c r="I4" s="218"/>
      <c r="J4" s="2"/>
      <c r="K4" s="2"/>
      <c r="L4" s="2"/>
      <c r="M4" s="2"/>
      <c r="N4" s="2"/>
      <c r="O4" s="17" t="s">
        <v>898</v>
      </c>
    </row>
    <row r="5" spans="1:16" ht="15.75" customHeight="1">
      <c r="A5" s="3" t="str">
        <f>基本信息输入表!K6&amp;"："&amp;基本信息输入表!M6</f>
        <v>被评估单位：西安曲江影视投资（集团）有限公司</v>
      </c>
      <c r="O5" s="17" t="s">
        <v>561</v>
      </c>
    </row>
    <row r="6" spans="1:16" s="2" customFormat="1" ht="15.75" customHeight="1">
      <c r="A6" s="658" t="s">
        <v>127</v>
      </c>
      <c r="B6" s="658" t="s">
        <v>844</v>
      </c>
      <c r="C6" s="671" t="s">
        <v>845</v>
      </c>
      <c r="D6" s="671" t="s">
        <v>874</v>
      </c>
      <c r="E6" s="658" t="s">
        <v>412</v>
      </c>
      <c r="F6" s="600"/>
      <c r="G6" s="601"/>
      <c r="H6" s="671" t="s">
        <v>828</v>
      </c>
      <c r="I6" s="670" t="s">
        <v>875</v>
      </c>
      <c r="J6" s="671" t="s">
        <v>876</v>
      </c>
      <c r="K6" s="658" t="s">
        <v>413</v>
      </c>
      <c r="L6" s="600"/>
      <c r="M6" s="601"/>
      <c r="N6" s="680" t="s">
        <v>415</v>
      </c>
      <c r="O6" s="658" t="s">
        <v>143</v>
      </c>
    </row>
    <row r="7" spans="1:16" s="2" customFormat="1" ht="15.75" customHeight="1">
      <c r="A7" s="621"/>
      <c r="B7" s="621"/>
      <c r="C7" s="666"/>
      <c r="D7" s="666"/>
      <c r="E7" s="191" t="s">
        <v>847</v>
      </c>
      <c r="F7" s="72" t="s">
        <v>848</v>
      </c>
      <c r="G7" s="72" t="s">
        <v>849</v>
      </c>
      <c r="H7" s="666"/>
      <c r="I7" s="666"/>
      <c r="J7" s="666"/>
      <c r="K7" s="191" t="s">
        <v>850</v>
      </c>
      <c r="L7" s="72" t="s">
        <v>851</v>
      </c>
      <c r="M7" s="72" t="s">
        <v>849</v>
      </c>
      <c r="N7" s="621"/>
      <c r="O7" s="621"/>
      <c r="P7" s="2" t="s">
        <v>516</v>
      </c>
    </row>
    <row r="8" spans="1:16" s="2" customFormat="1" ht="12.75" customHeight="1">
      <c r="A8" s="10" t="str">
        <f t="shared" ref="A8:A24" si="0">IF(B8="","",ROW()-7)</f>
        <v/>
      </c>
      <c r="B8" s="11"/>
      <c r="C8" s="11"/>
      <c r="D8" s="11"/>
      <c r="E8" s="245"/>
      <c r="F8" s="75"/>
      <c r="G8" s="75"/>
      <c r="H8" s="75"/>
      <c r="I8" s="302"/>
      <c r="J8" s="75"/>
      <c r="K8" s="36"/>
      <c r="L8" s="13"/>
      <c r="M8" s="13"/>
      <c r="N8" s="13" t="str">
        <f t="shared" ref="N8:N25" si="1">IF(G8-H8=0,"",(M8-G8+H8)/(G8-H8)*100)</f>
        <v/>
      </c>
      <c r="O8" s="11"/>
      <c r="P8" s="2" t="s">
        <v>899</v>
      </c>
    </row>
    <row r="9" spans="1:16" s="2" customFormat="1" ht="12.75" customHeight="1">
      <c r="A9" s="10" t="str">
        <f t="shared" si="0"/>
        <v/>
      </c>
      <c r="B9" s="11"/>
      <c r="C9" s="11"/>
      <c r="D9" s="11"/>
      <c r="E9" s="245"/>
      <c r="F9" s="75"/>
      <c r="G9" s="75"/>
      <c r="H9" s="75"/>
      <c r="I9" s="302"/>
      <c r="J9" s="75"/>
      <c r="K9" s="36"/>
      <c r="L9" s="13"/>
      <c r="M9" s="13"/>
      <c r="N9" s="13" t="str">
        <f t="shared" si="1"/>
        <v/>
      </c>
      <c r="O9" s="11"/>
      <c r="P9" s="2" t="s">
        <v>900</v>
      </c>
    </row>
    <row r="10" spans="1:16" s="2" customFormat="1" ht="12.75" customHeight="1">
      <c r="A10" s="10" t="str">
        <f t="shared" si="0"/>
        <v/>
      </c>
      <c r="B10" s="11"/>
      <c r="C10" s="11"/>
      <c r="D10" s="11"/>
      <c r="E10" s="245"/>
      <c r="F10" s="75"/>
      <c r="G10" s="75"/>
      <c r="H10" s="75"/>
      <c r="I10" s="302"/>
      <c r="J10" s="75"/>
      <c r="K10" s="36"/>
      <c r="L10" s="13"/>
      <c r="M10" s="13"/>
      <c r="N10" s="13" t="str">
        <f t="shared" si="1"/>
        <v/>
      </c>
      <c r="O10" s="11"/>
      <c r="P10" s="2" t="s">
        <v>901</v>
      </c>
    </row>
    <row r="11" spans="1:16" s="2" customFormat="1" ht="12.75" customHeight="1">
      <c r="A11" s="10" t="str">
        <f t="shared" si="0"/>
        <v/>
      </c>
      <c r="B11" s="11"/>
      <c r="C11" s="11"/>
      <c r="D11" s="11"/>
      <c r="E11" s="245"/>
      <c r="F11" s="75"/>
      <c r="G11" s="75"/>
      <c r="H11" s="75"/>
      <c r="I11" s="302"/>
      <c r="J11" s="75"/>
      <c r="K11" s="36"/>
      <c r="L11" s="13"/>
      <c r="M11" s="13"/>
      <c r="N11" s="13" t="str">
        <f t="shared" si="1"/>
        <v/>
      </c>
      <c r="O11" s="11"/>
      <c r="P11" s="2" t="s">
        <v>902</v>
      </c>
    </row>
    <row r="12" spans="1:16" s="2" customFormat="1" ht="12.75" customHeight="1">
      <c r="A12" s="10" t="str">
        <f t="shared" si="0"/>
        <v/>
      </c>
      <c r="B12" s="11"/>
      <c r="C12" s="11"/>
      <c r="D12" s="11"/>
      <c r="E12" s="245"/>
      <c r="F12" s="75"/>
      <c r="G12" s="75"/>
      <c r="H12" s="75"/>
      <c r="I12" s="302"/>
      <c r="J12" s="75"/>
      <c r="K12" s="36"/>
      <c r="L12" s="13"/>
      <c r="M12" s="13"/>
      <c r="N12" s="13" t="str">
        <f t="shared" si="1"/>
        <v/>
      </c>
      <c r="O12" s="11"/>
      <c r="P12" s="2" t="s">
        <v>903</v>
      </c>
    </row>
    <row r="13" spans="1:16" s="2" customFormat="1" ht="12.75" customHeight="1">
      <c r="A13" s="10" t="str">
        <f t="shared" si="0"/>
        <v/>
      </c>
      <c r="B13" s="11"/>
      <c r="C13" s="11"/>
      <c r="D13" s="11"/>
      <c r="E13" s="245"/>
      <c r="F13" s="75"/>
      <c r="G13" s="75"/>
      <c r="H13" s="75"/>
      <c r="I13" s="302"/>
      <c r="J13" s="75"/>
      <c r="K13" s="36"/>
      <c r="L13" s="13"/>
      <c r="M13" s="13"/>
      <c r="N13" s="13" t="str">
        <f t="shared" si="1"/>
        <v/>
      </c>
      <c r="O13" s="11"/>
      <c r="P13" s="2" t="s">
        <v>904</v>
      </c>
    </row>
    <row r="14" spans="1:16" s="2" customFormat="1" ht="12.75" customHeight="1">
      <c r="A14" s="10" t="str">
        <f t="shared" si="0"/>
        <v/>
      </c>
      <c r="B14" s="11"/>
      <c r="C14" s="11"/>
      <c r="D14" s="11"/>
      <c r="E14" s="245"/>
      <c r="F14" s="75"/>
      <c r="G14" s="75"/>
      <c r="H14" s="75"/>
      <c r="I14" s="302"/>
      <c r="J14" s="75"/>
      <c r="K14" s="36"/>
      <c r="L14" s="13"/>
      <c r="M14" s="13"/>
      <c r="N14" s="13" t="str">
        <f t="shared" si="1"/>
        <v/>
      </c>
      <c r="O14" s="11"/>
      <c r="P14" s="2" t="s">
        <v>905</v>
      </c>
    </row>
    <row r="15" spans="1:16" s="2" customFormat="1" ht="12.75" customHeight="1">
      <c r="A15" s="10" t="str">
        <f t="shared" si="0"/>
        <v/>
      </c>
      <c r="B15" s="11"/>
      <c r="C15" s="11"/>
      <c r="D15" s="11"/>
      <c r="E15" s="245"/>
      <c r="F15" s="75"/>
      <c r="G15" s="75"/>
      <c r="H15" s="75"/>
      <c r="I15" s="302"/>
      <c r="J15" s="75"/>
      <c r="K15" s="36"/>
      <c r="L15" s="13"/>
      <c r="M15" s="13"/>
      <c r="N15" s="13" t="str">
        <f t="shared" si="1"/>
        <v/>
      </c>
      <c r="O15" s="11"/>
      <c r="P15" s="2" t="s">
        <v>906</v>
      </c>
    </row>
    <row r="16" spans="1:16" s="2" customFormat="1" ht="12.75" customHeight="1">
      <c r="A16" s="10" t="str">
        <f t="shared" si="0"/>
        <v/>
      </c>
      <c r="B16" s="11"/>
      <c r="C16" s="11"/>
      <c r="D16" s="11"/>
      <c r="E16" s="245"/>
      <c r="F16" s="75"/>
      <c r="G16" s="75"/>
      <c r="H16" s="75"/>
      <c r="I16" s="302"/>
      <c r="J16" s="75"/>
      <c r="K16" s="36"/>
      <c r="L16" s="13"/>
      <c r="M16" s="13"/>
      <c r="N16" s="13" t="str">
        <f t="shared" si="1"/>
        <v/>
      </c>
      <c r="O16" s="11"/>
      <c r="P16" s="2" t="s">
        <v>907</v>
      </c>
    </row>
    <row r="17" spans="1:16" s="2" customFormat="1" ht="12.75" customHeight="1">
      <c r="A17" s="10" t="str">
        <f t="shared" si="0"/>
        <v/>
      </c>
      <c r="B17" s="11"/>
      <c r="C17" s="11"/>
      <c r="D17" s="11"/>
      <c r="E17" s="245"/>
      <c r="F17" s="75"/>
      <c r="G17" s="75"/>
      <c r="H17" s="75"/>
      <c r="I17" s="302"/>
      <c r="J17" s="75"/>
      <c r="K17" s="36"/>
      <c r="L17" s="13"/>
      <c r="M17" s="13"/>
      <c r="N17" s="13" t="str">
        <f t="shared" si="1"/>
        <v/>
      </c>
      <c r="O17" s="11"/>
      <c r="P17" s="2" t="s">
        <v>908</v>
      </c>
    </row>
    <row r="18" spans="1:16" s="2" customFormat="1" ht="12.75" customHeight="1">
      <c r="A18" s="10" t="str">
        <f t="shared" si="0"/>
        <v/>
      </c>
      <c r="B18" s="11"/>
      <c r="C18" s="11"/>
      <c r="D18" s="11"/>
      <c r="E18" s="245"/>
      <c r="F18" s="75"/>
      <c r="G18" s="75"/>
      <c r="H18" s="75"/>
      <c r="I18" s="302"/>
      <c r="J18" s="75"/>
      <c r="K18" s="36"/>
      <c r="L18" s="13"/>
      <c r="M18" s="13"/>
      <c r="N18" s="13" t="str">
        <f t="shared" si="1"/>
        <v/>
      </c>
      <c r="O18" s="11"/>
      <c r="P18" s="2" t="s">
        <v>909</v>
      </c>
    </row>
    <row r="19" spans="1:16" s="2" customFormat="1" ht="12.75" customHeight="1">
      <c r="A19" s="10" t="str">
        <f t="shared" si="0"/>
        <v/>
      </c>
      <c r="B19" s="11"/>
      <c r="C19" s="11"/>
      <c r="D19" s="11"/>
      <c r="E19" s="245"/>
      <c r="F19" s="75"/>
      <c r="G19" s="75"/>
      <c r="H19" s="75"/>
      <c r="I19" s="302"/>
      <c r="J19" s="75"/>
      <c r="K19" s="36"/>
      <c r="L19" s="13"/>
      <c r="M19" s="13"/>
      <c r="N19" s="13" t="str">
        <f t="shared" si="1"/>
        <v/>
      </c>
      <c r="O19" s="11"/>
      <c r="P19" s="2" t="s">
        <v>910</v>
      </c>
    </row>
    <row r="20" spans="1:16" s="2" customFormat="1" ht="12.75" customHeight="1">
      <c r="A20" s="10" t="str">
        <f t="shared" si="0"/>
        <v/>
      </c>
      <c r="B20" s="11"/>
      <c r="C20" s="11"/>
      <c r="D20" s="11"/>
      <c r="E20" s="245"/>
      <c r="F20" s="75"/>
      <c r="G20" s="75"/>
      <c r="H20" s="75"/>
      <c r="I20" s="302"/>
      <c r="J20" s="75"/>
      <c r="K20" s="36"/>
      <c r="L20" s="13"/>
      <c r="M20" s="13"/>
      <c r="N20" s="13" t="str">
        <f t="shared" si="1"/>
        <v/>
      </c>
      <c r="O20" s="11"/>
      <c r="P20" s="2" t="s">
        <v>911</v>
      </c>
    </row>
    <row r="21" spans="1:16" s="2" customFormat="1" ht="12.75" customHeight="1">
      <c r="A21" s="10" t="str">
        <f t="shared" si="0"/>
        <v/>
      </c>
      <c r="B21" s="11"/>
      <c r="C21" s="11"/>
      <c r="D21" s="11"/>
      <c r="E21" s="245"/>
      <c r="F21" s="75"/>
      <c r="G21" s="75"/>
      <c r="H21" s="75"/>
      <c r="I21" s="302"/>
      <c r="J21" s="75"/>
      <c r="K21" s="36"/>
      <c r="L21" s="13"/>
      <c r="M21" s="13"/>
      <c r="N21" s="13" t="str">
        <f t="shared" si="1"/>
        <v/>
      </c>
      <c r="O21" s="11"/>
      <c r="P21" s="2" t="s">
        <v>912</v>
      </c>
    </row>
    <row r="22" spans="1:16" s="2" customFormat="1" ht="12.75" customHeight="1">
      <c r="A22" s="10" t="str">
        <f t="shared" si="0"/>
        <v/>
      </c>
      <c r="B22" s="11"/>
      <c r="C22" s="11"/>
      <c r="D22" s="11"/>
      <c r="E22" s="245"/>
      <c r="F22" s="75"/>
      <c r="G22" s="75"/>
      <c r="H22" s="75"/>
      <c r="I22" s="302"/>
      <c r="J22" s="75"/>
      <c r="K22" s="36"/>
      <c r="L22" s="13"/>
      <c r="M22" s="13"/>
      <c r="N22" s="13" t="str">
        <f t="shared" si="1"/>
        <v/>
      </c>
      <c r="O22" s="11"/>
      <c r="P22" s="2" t="s">
        <v>913</v>
      </c>
    </row>
    <row r="23" spans="1:16" s="2" customFormat="1" ht="12.75" customHeight="1">
      <c r="A23" s="10" t="str">
        <f t="shared" si="0"/>
        <v/>
      </c>
      <c r="B23" s="11"/>
      <c r="C23" s="11"/>
      <c r="D23" s="11"/>
      <c r="E23" s="245"/>
      <c r="F23" s="75"/>
      <c r="G23" s="75"/>
      <c r="H23" s="75"/>
      <c r="I23" s="302"/>
      <c r="J23" s="75"/>
      <c r="K23" s="36"/>
      <c r="L23" s="13"/>
      <c r="M23" s="13"/>
      <c r="N23" s="13" t="str">
        <f t="shared" si="1"/>
        <v/>
      </c>
      <c r="O23" s="11"/>
      <c r="P23" s="2" t="s">
        <v>914</v>
      </c>
    </row>
    <row r="24" spans="1:16" ht="12.75" customHeight="1">
      <c r="A24" s="10" t="str">
        <f t="shared" si="0"/>
        <v/>
      </c>
      <c r="B24" s="11"/>
      <c r="C24" s="11"/>
      <c r="D24" s="11"/>
      <c r="E24" s="245"/>
      <c r="F24" s="75"/>
      <c r="G24" s="75"/>
      <c r="H24" s="75"/>
      <c r="I24" s="302"/>
      <c r="J24" s="75"/>
      <c r="K24" s="36"/>
      <c r="L24" s="13"/>
      <c r="M24" s="13"/>
      <c r="N24" s="13" t="str">
        <f t="shared" si="1"/>
        <v/>
      </c>
      <c r="O24" s="11"/>
      <c r="P24" s="2" t="s">
        <v>915</v>
      </c>
    </row>
    <row r="25" spans="1:16" ht="12.75" customHeight="1">
      <c r="A25" s="664" t="s">
        <v>916</v>
      </c>
      <c r="B25" s="600"/>
      <c r="C25" s="600"/>
      <c r="D25" s="601"/>
      <c r="E25" s="245"/>
      <c r="F25" s="75"/>
      <c r="G25" s="75">
        <f>SUM(G8:G24)</f>
        <v>0</v>
      </c>
      <c r="H25" s="75">
        <f>SUM(H8:H24)</f>
        <v>0</v>
      </c>
      <c r="I25" s="303"/>
      <c r="J25" s="75"/>
      <c r="K25" s="36"/>
      <c r="L25" s="13"/>
      <c r="M25" s="75">
        <f>SUM(M8:M24)</f>
        <v>0</v>
      </c>
      <c r="N25" s="13" t="str">
        <f t="shared" si="1"/>
        <v/>
      </c>
      <c r="O25" s="11"/>
      <c r="P25" s="2"/>
    </row>
    <row r="26" spans="1:16" ht="12.75" customHeight="1">
      <c r="A26" s="664" t="s">
        <v>917</v>
      </c>
      <c r="B26" s="600"/>
      <c r="C26" s="600"/>
      <c r="D26" s="601"/>
      <c r="E26" s="245"/>
      <c r="F26" s="75"/>
      <c r="G26" s="75">
        <f>H25</f>
        <v>0</v>
      </c>
      <c r="H26" s="75"/>
      <c r="I26" s="303"/>
      <c r="J26" s="75"/>
      <c r="K26" s="36"/>
      <c r="L26" s="13"/>
      <c r="M26" s="13"/>
      <c r="N26" s="13"/>
      <c r="O26" s="11"/>
      <c r="P26" s="2"/>
    </row>
    <row r="27" spans="1:16" ht="15.75" customHeight="1">
      <c r="A27" s="659" t="s">
        <v>918</v>
      </c>
      <c r="B27" s="634"/>
      <c r="C27" s="634"/>
      <c r="D27" s="635"/>
      <c r="E27" s="246"/>
      <c r="F27" s="19"/>
      <c r="G27" s="246">
        <f>G25-G26</f>
        <v>0</v>
      </c>
      <c r="H27" s="246"/>
      <c r="I27" s="304"/>
      <c r="J27" s="246"/>
      <c r="K27" s="246"/>
      <c r="L27" s="19"/>
      <c r="M27" s="246">
        <f>M25</f>
        <v>0</v>
      </c>
      <c r="N27" s="13" t="str">
        <f>IF(G27-H27=0,"",(M27-G27+H27)/(G27-H27)*100)</f>
        <v/>
      </c>
      <c r="O27" s="16"/>
      <c r="P27" s="2"/>
    </row>
    <row r="28" spans="1:16" ht="15.75" customHeight="1">
      <c r="A28" s="3" t="str">
        <f>基本信息输入表!$K$6&amp;"填表人："&amp;基本信息输入表!$M$30</f>
        <v>被评估单位填表人：</v>
      </c>
      <c r="F28" s="3"/>
      <c r="M28" s="3" t="str">
        <f>"评估人员："&amp;基本信息输入表!$Q$30</f>
        <v>评估人员：</v>
      </c>
      <c r="P28" s="2"/>
    </row>
    <row r="29" spans="1:16" ht="15.75" customHeight="1">
      <c r="A29" s="3" t="str">
        <f>"填表日期："&amp;YEAR(基本信息输入表!$O$30)&amp;"年"&amp;MONTH(基本信息输入表!$O$30)&amp;"月"&amp;DAY(基本信息输入表!$O$30)&amp;"日"</f>
        <v>填表日期：1900年1月0日</v>
      </c>
      <c r="F29" s="3"/>
      <c r="P29" s="2"/>
    </row>
  </sheetData>
  <mergeCells count="16">
    <mergeCell ref="A26:D26"/>
    <mergeCell ref="A27:D27"/>
    <mergeCell ref="A6:A7"/>
    <mergeCell ref="B6:B7"/>
    <mergeCell ref="C6:C7"/>
    <mergeCell ref="D6:D7"/>
    <mergeCell ref="A2:O2"/>
    <mergeCell ref="A3:O3"/>
    <mergeCell ref="E6:G6"/>
    <mergeCell ref="K6:M6"/>
    <mergeCell ref="A25:D25"/>
    <mergeCell ref="H6:H7"/>
    <mergeCell ref="I6:I7"/>
    <mergeCell ref="J6:J7"/>
    <mergeCell ref="N6:N7"/>
    <mergeCell ref="O6:O7"/>
  </mergeCells>
  <phoneticPr fontId="33" type="noConversion"/>
  <hyperlinks>
    <hyperlink ref="A1" location="索引目录!A1" display="返回索引目录" xr:uid="{00000000-0004-0000-1E00-000000000000}"/>
  </hyperlinks>
  <printOptions horizontalCentered="1"/>
  <pageMargins left="0.98402777777777795" right="0.98402777777777795" top="0.98402777777777795" bottom="0.98402777777777795" header="0.47222222222222199" footer="0.35416666666666702"/>
  <pageSetup paperSize="9" scale="8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N29"/>
  <sheetViews>
    <sheetView showGridLines="0" topLeftCell="A8" zoomScale="96" zoomScaleNormal="96" workbookViewId="0">
      <selection activeCell="M8" sqref="M8:R8"/>
    </sheetView>
  </sheetViews>
  <sheetFormatPr defaultColWidth="9" defaultRowHeight="15.75" customHeight="1"/>
  <cols>
    <col min="1" max="1" width="5.75" style="3" customWidth="1"/>
    <col min="2" max="2" width="13.25" style="3" customWidth="1"/>
    <col min="3" max="3" width="11.25" style="3" customWidth="1"/>
    <col min="4" max="4" width="8" style="3" customWidth="1"/>
    <col min="5" max="5" width="4.75" style="3" customWidth="1"/>
    <col min="6" max="7" width="5.5" style="3" customWidth="1"/>
    <col min="8" max="8" width="15" style="3" customWidth="1"/>
    <col min="9" max="9" width="8" style="3" customWidth="1"/>
    <col min="10" max="10" width="8.75" style="3" customWidth="1"/>
    <col min="11" max="11" width="9.75" style="3" customWidth="1"/>
    <col min="12" max="13" width="8.25" style="3" customWidth="1"/>
    <col min="14" max="14" width="9" style="2" customWidth="1"/>
    <col min="15" max="16" width="9" style="3" customWidth="1"/>
    <col min="17" max="16384" width="9" style="3"/>
  </cols>
  <sheetData>
    <row r="1" spans="1:14" ht="15.75" customHeight="1">
      <c r="A1" s="4" t="s">
        <v>125</v>
      </c>
    </row>
    <row r="2" spans="1:14" s="1" customFormat="1" ht="30" customHeight="1">
      <c r="A2" s="651" t="s">
        <v>919</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656" t="s">
        <v>920</v>
      </c>
      <c r="M4" s="654"/>
    </row>
    <row r="5" spans="1:14" ht="15.75" customHeight="1">
      <c r="A5" s="3" t="str">
        <f>基本信息输入表!K6&amp;"："&amp;基本信息输入表!M6</f>
        <v>被评估单位：西安曲江影视投资（集团）有限公司</v>
      </c>
      <c r="M5" s="17" t="s">
        <v>561</v>
      </c>
    </row>
    <row r="6" spans="1:14" s="2" customFormat="1" ht="15.75" customHeight="1">
      <c r="A6" s="658" t="s">
        <v>127</v>
      </c>
      <c r="B6" s="658" t="s">
        <v>844</v>
      </c>
      <c r="C6" s="658" t="s">
        <v>921</v>
      </c>
      <c r="D6" s="668" t="s">
        <v>845</v>
      </c>
      <c r="E6" s="658" t="s">
        <v>412</v>
      </c>
      <c r="F6" s="600"/>
      <c r="G6" s="601"/>
      <c r="H6" s="671" t="s">
        <v>828</v>
      </c>
      <c r="I6" s="658" t="s">
        <v>413</v>
      </c>
      <c r="J6" s="600"/>
      <c r="K6" s="601"/>
      <c r="L6" s="658" t="s">
        <v>415</v>
      </c>
      <c r="M6" s="658" t="s">
        <v>143</v>
      </c>
    </row>
    <row r="7" spans="1:14" s="2" customFormat="1" ht="15.75" customHeight="1">
      <c r="A7" s="621"/>
      <c r="B7" s="621"/>
      <c r="C7" s="621"/>
      <c r="D7" s="621"/>
      <c r="E7" s="191" t="s">
        <v>847</v>
      </c>
      <c r="F7" s="72" t="s">
        <v>848</v>
      </c>
      <c r="G7" s="72" t="s">
        <v>849</v>
      </c>
      <c r="H7" s="666"/>
      <c r="I7" s="191" t="s">
        <v>850</v>
      </c>
      <c r="J7" s="72" t="s">
        <v>851</v>
      </c>
      <c r="K7" s="72" t="s">
        <v>849</v>
      </c>
      <c r="L7" s="621"/>
      <c r="M7" s="621"/>
      <c r="N7" s="2" t="s">
        <v>516</v>
      </c>
    </row>
    <row r="8" spans="1:14" ht="12.75" customHeight="1">
      <c r="A8" s="10" t="str">
        <f t="shared" ref="A8:A24" si="0">IF(B8="","",ROW()-7)</f>
        <v/>
      </c>
      <c r="B8" s="11"/>
      <c r="C8" s="11"/>
      <c r="D8" s="11"/>
      <c r="E8" s="245"/>
      <c r="F8" s="75"/>
      <c r="G8" s="75"/>
      <c r="H8" s="75"/>
      <c r="I8" s="245"/>
      <c r="J8" s="13"/>
      <c r="K8" s="13"/>
      <c r="L8" s="13" t="str">
        <f t="shared" ref="L8:L25" si="1">IF(G8-H8=0,"",(K8-G8+H8)/(G8-H8)*100)</f>
        <v/>
      </c>
      <c r="M8" s="11"/>
      <c r="N8" s="2" t="s">
        <v>922</v>
      </c>
    </row>
    <row r="9" spans="1:14" ht="12.75" customHeight="1">
      <c r="A9" s="10" t="str">
        <f t="shared" si="0"/>
        <v/>
      </c>
      <c r="B9" s="11"/>
      <c r="C9" s="11"/>
      <c r="D9" s="11"/>
      <c r="E9" s="245"/>
      <c r="F9" s="75"/>
      <c r="G9" s="75"/>
      <c r="H9" s="75"/>
      <c r="I9" s="245"/>
      <c r="J9" s="13"/>
      <c r="K9" s="13"/>
      <c r="L9" s="13" t="str">
        <f t="shared" si="1"/>
        <v/>
      </c>
      <c r="M9" s="11"/>
      <c r="N9" s="2" t="s">
        <v>923</v>
      </c>
    </row>
    <row r="10" spans="1:14" ht="12.75" customHeight="1">
      <c r="A10" s="10" t="str">
        <f t="shared" si="0"/>
        <v/>
      </c>
      <c r="B10" s="11"/>
      <c r="C10" s="11"/>
      <c r="D10" s="11"/>
      <c r="E10" s="245"/>
      <c r="F10" s="75"/>
      <c r="G10" s="75"/>
      <c r="H10" s="75"/>
      <c r="I10" s="245"/>
      <c r="J10" s="13"/>
      <c r="K10" s="13"/>
      <c r="L10" s="13" t="str">
        <f t="shared" si="1"/>
        <v/>
      </c>
      <c r="M10" s="11"/>
      <c r="N10" s="2" t="s">
        <v>924</v>
      </c>
    </row>
    <row r="11" spans="1:14" ht="12.75" customHeight="1">
      <c r="A11" s="10" t="str">
        <f t="shared" si="0"/>
        <v/>
      </c>
      <c r="B11" s="11"/>
      <c r="C11" s="11"/>
      <c r="D11" s="11"/>
      <c r="E11" s="245"/>
      <c r="F11" s="75"/>
      <c r="G11" s="75"/>
      <c r="H11" s="75"/>
      <c r="I11" s="245"/>
      <c r="J11" s="13"/>
      <c r="K11" s="13"/>
      <c r="L11" s="13" t="str">
        <f t="shared" si="1"/>
        <v/>
      </c>
      <c r="M11" s="11"/>
      <c r="N11" s="2" t="s">
        <v>925</v>
      </c>
    </row>
    <row r="12" spans="1:14" ht="12.75" customHeight="1">
      <c r="A12" s="10" t="str">
        <f t="shared" si="0"/>
        <v/>
      </c>
      <c r="B12" s="11"/>
      <c r="C12" s="11"/>
      <c r="D12" s="11"/>
      <c r="E12" s="245"/>
      <c r="F12" s="75"/>
      <c r="G12" s="75"/>
      <c r="H12" s="75"/>
      <c r="I12" s="245"/>
      <c r="J12" s="13"/>
      <c r="K12" s="13"/>
      <c r="L12" s="13" t="str">
        <f t="shared" si="1"/>
        <v/>
      </c>
      <c r="M12" s="11"/>
      <c r="N12" s="2" t="s">
        <v>926</v>
      </c>
    </row>
    <row r="13" spans="1:14" ht="12.75" customHeight="1">
      <c r="A13" s="10" t="str">
        <f t="shared" si="0"/>
        <v/>
      </c>
      <c r="B13" s="11"/>
      <c r="C13" s="11"/>
      <c r="D13" s="11"/>
      <c r="E13" s="245"/>
      <c r="F13" s="75"/>
      <c r="G13" s="75"/>
      <c r="H13" s="75"/>
      <c r="I13" s="245"/>
      <c r="J13" s="13"/>
      <c r="K13" s="13"/>
      <c r="L13" s="13" t="str">
        <f t="shared" si="1"/>
        <v/>
      </c>
      <c r="M13" s="11"/>
      <c r="N13" s="2" t="s">
        <v>927</v>
      </c>
    </row>
    <row r="14" spans="1:14" ht="12.75" customHeight="1">
      <c r="A14" s="10" t="str">
        <f t="shared" si="0"/>
        <v/>
      </c>
      <c r="B14" s="11"/>
      <c r="C14" s="11"/>
      <c r="D14" s="11"/>
      <c r="E14" s="245"/>
      <c r="F14" s="75"/>
      <c r="G14" s="75"/>
      <c r="H14" s="75"/>
      <c r="I14" s="245"/>
      <c r="J14" s="13"/>
      <c r="K14" s="13"/>
      <c r="L14" s="13" t="str">
        <f t="shared" si="1"/>
        <v/>
      </c>
      <c r="M14" s="11"/>
      <c r="N14" s="2" t="s">
        <v>928</v>
      </c>
    </row>
    <row r="15" spans="1:14" ht="12.75" customHeight="1">
      <c r="A15" s="10" t="str">
        <f t="shared" si="0"/>
        <v/>
      </c>
      <c r="B15" s="11"/>
      <c r="C15" s="11"/>
      <c r="D15" s="11"/>
      <c r="E15" s="245"/>
      <c r="F15" s="75"/>
      <c r="G15" s="75"/>
      <c r="H15" s="75"/>
      <c r="I15" s="245"/>
      <c r="J15" s="13"/>
      <c r="K15" s="13"/>
      <c r="L15" s="13" t="str">
        <f t="shared" si="1"/>
        <v/>
      </c>
      <c r="M15" s="11"/>
      <c r="N15" s="2" t="s">
        <v>929</v>
      </c>
    </row>
    <row r="16" spans="1:14" ht="12.75" customHeight="1">
      <c r="A16" s="10" t="str">
        <f t="shared" si="0"/>
        <v/>
      </c>
      <c r="B16" s="11"/>
      <c r="C16" s="11"/>
      <c r="D16" s="11"/>
      <c r="E16" s="245"/>
      <c r="F16" s="75"/>
      <c r="G16" s="75"/>
      <c r="H16" s="75"/>
      <c r="I16" s="245"/>
      <c r="J16" s="13"/>
      <c r="K16" s="13"/>
      <c r="L16" s="13" t="str">
        <f t="shared" si="1"/>
        <v/>
      </c>
      <c r="M16" s="11"/>
      <c r="N16" s="2" t="s">
        <v>930</v>
      </c>
    </row>
    <row r="17" spans="1:14" ht="12.75" customHeight="1">
      <c r="A17" s="10" t="str">
        <f t="shared" si="0"/>
        <v/>
      </c>
      <c r="B17" s="11"/>
      <c r="C17" s="11"/>
      <c r="D17" s="11"/>
      <c r="E17" s="245"/>
      <c r="F17" s="75"/>
      <c r="G17" s="75"/>
      <c r="H17" s="75"/>
      <c r="I17" s="245"/>
      <c r="J17" s="13"/>
      <c r="K17" s="13"/>
      <c r="L17" s="13" t="str">
        <f t="shared" si="1"/>
        <v/>
      </c>
      <c r="M17" s="11"/>
      <c r="N17" s="2" t="s">
        <v>931</v>
      </c>
    </row>
    <row r="18" spans="1:14" ht="12.75" customHeight="1">
      <c r="A18" s="10" t="str">
        <f t="shared" si="0"/>
        <v/>
      </c>
      <c r="B18" s="11"/>
      <c r="C18" s="11"/>
      <c r="D18" s="11"/>
      <c r="E18" s="245"/>
      <c r="F18" s="75"/>
      <c r="G18" s="75"/>
      <c r="H18" s="75"/>
      <c r="I18" s="245"/>
      <c r="J18" s="13"/>
      <c r="K18" s="13"/>
      <c r="L18" s="13" t="str">
        <f t="shared" si="1"/>
        <v/>
      </c>
      <c r="M18" s="11"/>
      <c r="N18" s="2" t="s">
        <v>932</v>
      </c>
    </row>
    <row r="19" spans="1:14" ht="12.75" customHeight="1">
      <c r="A19" s="10" t="str">
        <f t="shared" si="0"/>
        <v/>
      </c>
      <c r="B19" s="11"/>
      <c r="C19" s="11"/>
      <c r="D19" s="11"/>
      <c r="E19" s="245"/>
      <c r="F19" s="75"/>
      <c r="G19" s="75"/>
      <c r="H19" s="75"/>
      <c r="I19" s="245"/>
      <c r="J19" s="13"/>
      <c r="K19" s="13"/>
      <c r="L19" s="13" t="str">
        <f t="shared" si="1"/>
        <v/>
      </c>
      <c r="M19" s="11"/>
      <c r="N19" s="2" t="s">
        <v>933</v>
      </c>
    </row>
    <row r="20" spans="1:14" ht="12.75" customHeight="1">
      <c r="A20" s="10" t="str">
        <f t="shared" si="0"/>
        <v/>
      </c>
      <c r="B20" s="11"/>
      <c r="C20" s="11"/>
      <c r="D20" s="11"/>
      <c r="E20" s="245"/>
      <c r="F20" s="75"/>
      <c r="G20" s="75"/>
      <c r="H20" s="75"/>
      <c r="I20" s="245"/>
      <c r="J20" s="13"/>
      <c r="K20" s="13"/>
      <c r="L20" s="13" t="str">
        <f t="shared" si="1"/>
        <v/>
      </c>
      <c r="M20" s="11"/>
      <c r="N20" s="2" t="s">
        <v>934</v>
      </c>
    </row>
    <row r="21" spans="1:14" ht="12.75" customHeight="1">
      <c r="A21" s="10" t="str">
        <f t="shared" si="0"/>
        <v/>
      </c>
      <c r="B21" s="11"/>
      <c r="C21" s="11"/>
      <c r="D21" s="11"/>
      <c r="E21" s="245"/>
      <c r="F21" s="75"/>
      <c r="G21" s="75"/>
      <c r="H21" s="75"/>
      <c r="I21" s="245"/>
      <c r="J21" s="13"/>
      <c r="K21" s="13"/>
      <c r="L21" s="13" t="str">
        <f t="shared" si="1"/>
        <v/>
      </c>
      <c r="M21" s="11"/>
      <c r="N21" s="2" t="s">
        <v>935</v>
      </c>
    </row>
    <row r="22" spans="1:14" ht="12.75" customHeight="1">
      <c r="A22" s="10" t="str">
        <f t="shared" si="0"/>
        <v/>
      </c>
      <c r="B22" s="11"/>
      <c r="C22" s="11"/>
      <c r="D22" s="11"/>
      <c r="E22" s="245"/>
      <c r="F22" s="75"/>
      <c r="G22" s="75"/>
      <c r="H22" s="75"/>
      <c r="I22" s="245"/>
      <c r="J22" s="13"/>
      <c r="K22" s="13"/>
      <c r="L22" s="13" t="str">
        <f t="shared" si="1"/>
        <v/>
      </c>
      <c r="M22" s="11"/>
      <c r="N22" s="2" t="s">
        <v>936</v>
      </c>
    </row>
    <row r="23" spans="1:14" ht="12.75" customHeight="1">
      <c r="A23" s="10" t="str">
        <f t="shared" si="0"/>
        <v/>
      </c>
      <c r="B23" s="11"/>
      <c r="C23" s="11"/>
      <c r="D23" s="11"/>
      <c r="E23" s="245"/>
      <c r="F23" s="75"/>
      <c r="G23" s="75"/>
      <c r="H23" s="75"/>
      <c r="I23" s="245"/>
      <c r="J23" s="13"/>
      <c r="K23" s="13"/>
      <c r="L23" s="13" t="str">
        <f t="shared" si="1"/>
        <v/>
      </c>
      <c r="M23" s="11"/>
      <c r="N23" s="2" t="s">
        <v>937</v>
      </c>
    </row>
    <row r="24" spans="1:14" ht="12.75" customHeight="1">
      <c r="A24" s="10" t="str">
        <f t="shared" si="0"/>
        <v/>
      </c>
      <c r="B24" s="11"/>
      <c r="C24" s="11"/>
      <c r="D24" s="11"/>
      <c r="E24" s="245"/>
      <c r="F24" s="75"/>
      <c r="G24" s="75"/>
      <c r="H24" s="75"/>
      <c r="I24" s="245"/>
      <c r="J24" s="13"/>
      <c r="K24" s="13"/>
      <c r="L24" s="13" t="str">
        <f t="shared" si="1"/>
        <v/>
      </c>
      <c r="M24" s="11"/>
      <c r="N24" s="2" t="s">
        <v>938</v>
      </c>
    </row>
    <row r="25" spans="1:14" ht="12.75" customHeight="1">
      <c r="A25" s="664" t="s">
        <v>939</v>
      </c>
      <c r="B25" s="600"/>
      <c r="C25" s="600"/>
      <c r="D25" s="601"/>
      <c r="E25" s="245"/>
      <c r="F25" s="75"/>
      <c r="G25" s="75">
        <f>SUM(G8:G24)</f>
        <v>0</v>
      </c>
      <c r="H25" s="75">
        <f>SUM(H8:H24)</f>
        <v>0</v>
      </c>
      <c r="I25" s="245"/>
      <c r="J25" s="13"/>
      <c r="K25" s="75">
        <f>SUM(K8:K24)</f>
        <v>0</v>
      </c>
      <c r="L25" s="13" t="str">
        <f t="shared" si="1"/>
        <v/>
      </c>
      <c r="M25" s="11"/>
    </row>
    <row r="26" spans="1:14" ht="12.75" customHeight="1">
      <c r="A26" s="664" t="s">
        <v>940</v>
      </c>
      <c r="B26" s="600"/>
      <c r="C26" s="600"/>
      <c r="D26" s="601"/>
      <c r="E26" s="245"/>
      <c r="F26" s="75"/>
      <c r="G26" s="75">
        <f>H25</f>
        <v>0</v>
      </c>
      <c r="H26" s="75"/>
      <c r="I26" s="245"/>
      <c r="J26" s="13"/>
      <c r="K26" s="13"/>
      <c r="L26" s="13"/>
      <c r="M26" s="11"/>
    </row>
    <row r="27" spans="1:14" ht="15.75" customHeight="1">
      <c r="A27" s="659" t="s">
        <v>941</v>
      </c>
      <c r="B27" s="634"/>
      <c r="C27" s="634"/>
      <c r="D27" s="635"/>
      <c r="E27" s="246"/>
      <c r="F27" s="19"/>
      <c r="G27" s="246">
        <f>G25-G26</f>
        <v>0</v>
      </c>
      <c r="H27" s="246"/>
      <c r="I27" s="19"/>
      <c r="J27" s="19"/>
      <c r="K27" s="246">
        <f>K25</f>
        <v>0</v>
      </c>
      <c r="L27" s="13" t="str">
        <f>IF(G27-H27=0,"",(K27-G27+H27)/(G27-H27)*100)</f>
        <v/>
      </c>
      <c r="M27" s="16"/>
    </row>
    <row r="28" spans="1:14" ht="15.75" customHeight="1">
      <c r="A28" s="3" t="str">
        <f>基本信息输入表!$K$6&amp;"填表人："&amp;基本信息输入表!$M$31</f>
        <v>被评估单位填表人：</v>
      </c>
      <c r="K28" s="3" t="str">
        <f>"评估人员："&amp;基本信息输入表!$Q$31</f>
        <v>评估人员：</v>
      </c>
      <c r="N28" s="2" t="s">
        <v>533</v>
      </c>
    </row>
    <row r="29" spans="1:14" ht="15.75" customHeight="1">
      <c r="A29" s="3" t="str">
        <f>"填表日期："&amp;YEAR(基本信息输入表!$O$31)&amp;"年"&amp;MONTH(基本信息输入表!$O$31)&amp;"月"&amp;DAY(基本信息输入表!$O$31)&amp;"日"</f>
        <v>填表日期：1900年1月0日</v>
      </c>
    </row>
  </sheetData>
  <mergeCells count="15">
    <mergeCell ref="A25:D25"/>
    <mergeCell ref="A26:D26"/>
    <mergeCell ref="A27:D27"/>
    <mergeCell ref="A6:A7"/>
    <mergeCell ref="B6:B7"/>
    <mergeCell ref="C6:C7"/>
    <mergeCell ref="D6:D7"/>
    <mergeCell ref="A2:M2"/>
    <mergeCell ref="A3:M3"/>
    <mergeCell ref="L4:M4"/>
    <mergeCell ref="E6:G6"/>
    <mergeCell ref="I6:K6"/>
    <mergeCell ref="H6:H7"/>
    <mergeCell ref="L6:L7"/>
    <mergeCell ref="M6:M7"/>
  </mergeCells>
  <phoneticPr fontId="33" type="noConversion"/>
  <hyperlinks>
    <hyperlink ref="A1" location="索引目录!A1" display="返回索引目录" xr:uid="{00000000-0004-0000-1F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P29"/>
  <sheetViews>
    <sheetView showGridLines="0" topLeftCell="A5" zoomScale="96" zoomScaleNormal="96" workbookViewId="0">
      <selection activeCell="M8" sqref="M8:R8"/>
    </sheetView>
  </sheetViews>
  <sheetFormatPr defaultColWidth="9" defaultRowHeight="15.75" customHeight="1"/>
  <cols>
    <col min="1" max="1" width="4.5" style="3" customWidth="1"/>
    <col min="2" max="2" width="21.25" style="3" customWidth="1"/>
    <col min="3" max="4" width="8" style="3" customWidth="1"/>
    <col min="5" max="5" width="22.25" style="3" customWidth="1"/>
    <col min="6" max="6" width="12.5" style="3" customWidth="1"/>
    <col min="7" max="7" width="4.75" style="3" customWidth="1"/>
    <col min="8" max="8" width="5.5" style="3" customWidth="1"/>
    <col min="9" max="9" width="5.5" style="247" customWidth="1"/>
    <col min="10" max="10" width="15" style="247" customWidth="1"/>
    <col min="11" max="11" width="8" style="3" customWidth="1"/>
    <col min="12" max="12" width="8.75" style="3" customWidth="1"/>
    <col min="13" max="13" width="9.75" style="3" customWidth="1"/>
    <col min="14" max="14" width="9.25" style="3" customWidth="1"/>
    <col min="15" max="15" width="16.75" style="3" customWidth="1"/>
    <col min="16" max="16" width="8.75" style="3" customWidth="1"/>
    <col min="17" max="18" width="9" style="3" customWidth="1"/>
    <col min="19" max="16384" width="9" style="3"/>
  </cols>
  <sheetData>
    <row r="1" spans="1:16" ht="15.75" customHeight="1">
      <c r="A1" s="4" t="s">
        <v>125</v>
      </c>
    </row>
    <row r="2" spans="1:16" s="1" customFormat="1" ht="30" customHeight="1">
      <c r="A2" s="651" t="s">
        <v>942</v>
      </c>
      <c r="B2" s="652"/>
      <c r="C2" s="652"/>
      <c r="D2" s="652"/>
      <c r="E2" s="652"/>
      <c r="F2" s="652"/>
      <c r="G2" s="652"/>
      <c r="H2" s="652"/>
      <c r="I2" s="652"/>
      <c r="J2" s="652"/>
      <c r="K2" s="652"/>
      <c r="L2" s="652"/>
      <c r="M2" s="652"/>
      <c r="N2" s="652"/>
      <c r="O2" s="652"/>
    </row>
    <row r="3" spans="1:16" ht="15.75" customHeight="1">
      <c r="A3" s="653" t="str">
        <f>"评估基准日："&amp;TEXT(基本信息输入表!M7,"yyyy年mm月dd日")</f>
        <v>评估基准日：2025年07月31日</v>
      </c>
      <c r="B3" s="654"/>
      <c r="C3" s="654"/>
      <c r="D3" s="654"/>
      <c r="E3" s="654"/>
      <c r="F3" s="654"/>
      <c r="G3" s="654"/>
      <c r="H3" s="654"/>
      <c r="I3" s="678"/>
      <c r="J3" s="678"/>
      <c r="K3" s="654"/>
      <c r="L3" s="654"/>
      <c r="M3" s="654"/>
      <c r="N3" s="654"/>
      <c r="O3" s="654"/>
    </row>
    <row r="4" spans="1:16" ht="14.25" customHeight="1">
      <c r="A4" s="2"/>
      <c r="B4" s="2"/>
      <c r="C4" s="2"/>
      <c r="D4" s="2"/>
      <c r="E4" s="2"/>
      <c r="F4" s="2"/>
      <c r="G4" s="2"/>
      <c r="H4" s="2"/>
      <c r="I4" s="2"/>
      <c r="J4" s="2"/>
      <c r="K4" s="2"/>
      <c r="L4" s="2"/>
      <c r="M4" s="2"/>
      <c r="N4" s="2"/>
      <c r="O4" s="17" t="s">
        <v>943</v>
      </c>
    </row>
    <row r="5" spans="1:16" ht="15.75" customHeight="1">
      <c r="A5" s="3" t="str">
        <f>基本信息输入表!K6&amp;"："&amp;基本信息输入表!M6</f>
        <v>被评估单位：西安曲江影视投资（集团）有限公司</v>
      </c>
      <c r="O5" s="17" t="s">
        <v>561</v>
      </c>
    </row>
    <row r="6" spans="1:16" s="2" customFormat="1" ht="15.75" customHeight="1">
      <c r="A6" s="658" t="s">
        <v>127</v>
      </c>
      <c r="B6" s="658" t="s">
        <v>944</v>
      </c>
      <c r="C6" s="665" t="s">
        <v>945</v>
      </c>
      <c r="D6" s="671" t="s">
        <v>845</v>
      </c>
      <c r="E6" s="671" t="s">
        <v>946</v>
      </c>
      <c r="F6" s="671" t="s">
        <v>947</v>
      </c>
      <c r="G6" s="658" t="s">
        <v>412</v>
      </c>
      <c r="H6" s="600"/>
      <c r="I6" s="601"/>
      <c r="J6" s="671" t="s">
        <v>828</v>
      </c>
      <c r="K6" s="658" t="s">
        <v>413</v>
      </c>
      <c r="L6" s="600"/>
      <c r="M6" s="601"/>
      <c r="N6" s="658" t="s">
        <v>415</v>
      </c>
      <c r="O6" s="658" t="s">
        <v>143</v>
      </c>
    </row>
    <row r="7" spans="1:16" s="2" customFormat="1" ht="15.75" customHeight="1">
      <c r="A7" s="621"/>
      <c r="B7" s="621"/>
      <c r="C7" s="666"/>
      <c r="D7" s="666"/>
      <c r="E7" s="666"/>
      <c r="F7" s="666"/>
      <c r="G7" s="191" t="s">
        <v>847</v>
      </c>
      <c r="H7" s="72" t="s">
        <v>848</v>
      </c>
      <c r="I7" s="72" t="s">
        <v>849</v>
      </c>
      <c r="J7" s="666"/>
      <c r="K7" s="248" t="s">
        <v>850</v>
      </c>
      <c r="L7" s="72" t="s">
        <v>851</v>
      </c>
      <c r="M7" s="72" t="s">
        <v>849</v>
      </c>
      <c r="N7" s="621"/>
      <c r="O7" s="621"/>
      <c r="P7" s="2" t="s">
        <v>516</v>
      </c>
    </row>
    <row r="8" spans="1:16" s="2" customFormat="1" ht="12.75" customHeight="1">
      <c r="A8" s="10" t="str">
        <f t="shared" ref="A8:A24" si="0">IF(B8="","",ROW()-7)</f>
        <v/>
      </c>
      <c r="B8" s="11"/>
      <c r="C8" s="11"/>
      <c r="D8" s="11"/>
      <c r="E8" s="13"/>
      <c r="F8" s="11"/>
      <c r="G8" s="245"/>
      <c r="H8" s="75"/>
      <c r="I8" s="75"/>
      <c r="J8" s="75"/>
      <c r="K8" s="245"/>
      <c r="L8" s="75"/>
      <c r="M8" s="13"/>
      <c r="N8" s="13" t="str">
        <f t="shared" ref="N8:N25" si="1">IF(I8-J8=0,"",(M8-I8+J8)/(I8-J8)*100)</f>
        <v/>
      </c>
      <c r="O8" s="11"/>
      <c r="P8" s="194" t="s">
        <v>948</v>
      </c>
    </row>
    <row r="9" spans="1:16" s="2" customFormat="1" ht="12.75" customHeight="1">
      <c r="A9" s="10" t="str">
        <f t="shared" si="0"/>
        <v/>
      </c>
      <c r="B9" s="11"/>
      <c r="C9" s="11"/>
      <c r="D9" s="11"/>
      <c r="E9" s="13"/>
      <c r="F9" s="11"/>
      <c r="G9" s="245"/>
      <c r="H9" s="75"/>
      <c r="I9" s="75"/>
      <c r="J9" s="75"/>
      <c r="K9" s="245"/>
      <c r="L9" s="75"/>
      <c r="M9" s="13"/>
      <c r="N9" s="13" t="str">
        <f t="shared" si="1"/>
        <v/>
      </c>
      <c r="O9" s="11"/>
      <c r="P9" s="194" t="s">
        <v>949</v>
      </c>
    </row>
    <row r="10" spans="1:16" s="2" customFormat="1" ht="12.75" customHeight="1">
      <c r="A10" s="10" t="str">
        <f t="shared" si="0"/>
        <v/>
      </c>
      <c r="B10" s="11"/>
      <c r="C10" s="11"/>
      <c r="D10" s="11"/>
      <c r="E10" s="13"/>
      <c r="F10" s="11"/>
      <c r="G10" s="245"/>
      <c r="H10" s="75"/>
      <c r="I10" s="75"/>
      <c r="J10" s="75"/>
      <c r="K10" s="245"/>
      <c r="L10" s="75"/>
      <c r="M10" s="13"/>
      <c r="N10" s="13" t="str">
        <f t="shared" si="1"/>
        <v/>
      </c>
      <c r="O10" s="11"/>
      <c r="P10" s="194" t="s">
        <v>950</v>
      </c>
    </row>
    <row r="11" spans="1:16" s="2" customFormat="1" ht="12.75" customHeight="1">
      <c r="A11" s="10" t="str">
        <f t="shared" si="0"/>
        <v/>
      </c>
      <c r="B11" s="11"/>
      <c r="C11" s="11"/>
      <c r="D11" s="11"/>
      <c r="E11" s="13"/>
      <c r="F11" s="11"/>
      <c r="G11" s="245"/>
      <c r="H11" s="75"/>
      <c r="I11" s="75"/>
      <c r="J11" s="75"/>
      <c r="K11" s="245"/>
      <c r="L11" s="75"/>
      <c r="M11" s="13"/>
      <c r="N11" s="13" t="str">
        <f t="shared" si="1"/>
        <v/>
      </c>
      <c r="O11" s="11"/>
      <c r="P11" s="194" t="s">
        <v>951</v>
      </c>
    </row>
    <row r="12" spans="1:16" s="2" customFormat="1" ht="12.75" customHeight="1">
      <c r="A12" s="10" t="str">
        <f t="shared" si="0"/>
        <v/>
      </c>
      <c r="B12" s="11"/>
      <c r="C12" s="11"/>
      <c r="D12" s="11"/>
      <c r="E12" s="13"/>
      <c r="F12" s="11"/>
      <c r="G12" s="245"/>
      <c r="H12" s="75"/>
      <c r="I12" s="75"/>
      <c r="J12" s="75"/>
      <c r="K12" s="245"/>
      <c r="L12" s="75"/>
      <c r="M12" s="13"/>
      <c r="N12" s="13" t="str">
        <f t="shared" si="1"/>
        <v/>
      </c>
      <c r="O12" s="11"/>
      <c r="P12" s="194" t="s">
        <v>948</v>
      </c>
    </row>
    <row r="13" spans="1:16" s="2" customFormat="1" ht="12.75" customHeight="1">
      <c r="A13" s="10" t="str">
        <f t="shared" si="0"/>
        <v/>
      </c>
      <c r="B13" s="11"/>
      <c r="C13" s="11"/>
      <c r="D13" s="11"/>
      <c r="E13" s="13"/>
      <c r="F13" s="11"/>
      <c r="G13" s="245"/>
      <c r="H13" s="75"/>
      <c r="I13" s="75"/>
      <c r="J13" s="75"/>
      <c r="K13" s="245"/>
      <c r="L13" s="75"/>
      <c r="M13" s="13"/>
      <c r="N13" s="13" t="str">
        <f t="shared" si="1"/>
        <v/>
      </c>
      <c r="O13" s="11"/>
      <c r="P13" s="194" t="s">
        <v>949</v>
      </c>
    </row>
    <row r="14" spans="1:16" s="2" customFormat="1" ht="12.75" customHeight="1">
      <c r="A14" s="10" t="str">
        <f t="shared" si="0"/>
        <v/>
      </c>
      <c r="B14" s="11"/>
      <c r="C14" s="11"/>
      <c r="D14" s="11"/>
      <c r="E14" s="13"/>
      <c r="F14" s="11"/>
      <c r="G14" s="245"/>
      <c r="H14" s="75"/>
      <c r="I14" s="75"/>
      <c r="J14" s="75"/>
      <c r="K14" s="245"/>
      <c r="L14" s="75"/>
      <c r="M14" s="13"/>
      <c r="N14" s="13" t="str">
        <f t="shared" si="1"/>
        <v/>
      </c>
      <c r="O14" s="11"/>
      <c r="P14" s="194" t="s">
        <v>950</v>
      </c>
    </row>
    <row r="15" spans="1:16" s="2" customFormat="1" ht="12.75" customHeight="1">
      <c r="A15" s="10" t="str">
        <f t="shared" si="0"/>
        <v/>
      </c>
      <c r="B15" s="11"/>
      <c r="C15" s="11"/>
      <c r="D15" s="11"/>
      <c r="E15" s="13"/>
      <c r="F15" s="11"/>
      <c r="G15" s="245"/>
      <c r="H15" s="75"/>
      <c r="I15" s="75"/>
      <c r="J15" s="75"/>
      <c r="K15" s="245"/>
      <c r="L15" s="75"/>
      <c r="M15" s="13"/>
      <c r="N15" s="13" t="str">
        <f t="shared" si="1"/>
        <v/>
      </c>
      <c r="O15" s="11"/>
      <c r="P15" s="194" t="s">
        <v>951</v>
      </c>
    </row>
    <row r="16" spans="1:16" s="2" customFormat="1" ht="12.75" customHeight="1">
      <c r="A16" s="10" t="str">
        <f t="shared" si="0"/>
        <v/>
      </c>
      <c r="B16" s="11"/>
      <c r="C16" s="11"/>
      <c r="D16" s="11"/>
      <c r="E16" s="13"/>
      <c r="F16" s="11"/>
      <c r="G16" s="245"/>
      <c r="H16" s="75"/>
      <c r="I16" s="75"/>
      <c r="J16" s="75"/>
      <c r="K16" s="245"/>
      <c r="L16" s="75"/>
      <c r="M16" s="13"/>
      <c r="N16" s="13" t="str">
        <f t="shared" si="1"/>
        <v/>
      </c>
      <c r="O16" s="11"/>
      <c r="P16" s="194" t="s">
        <v>948</v>
      </c>
    </row>
    <row r="17" spans="1:16" s="2" customFormat="1" ht="12.75" customHeight="1">
      <c r="A17" s="10" t="str">
        <f t="shared" si="0"/>
        <v/>
      </c>
      <c r="B17" s="11"/>
      <c r="C17" s="11"/>
      <c r="D17" s="11"/>
      <c r="E17" s="13"/>
      <c r="F17" s="11"/>
      <c r="G17" s="245"/>
      <c r="H17" s="75"/>
      <c r="I17" s="75"/>
      <c r="J17" s="75"/>
      <c r="K17" s="245"/>
      <c r="L17" s="75"/>
      <c r="M17" s="13"/>
      <c r="N17" s="13" t="str">
        <f t="shared" si="1"/>
        <v/>
      </c>
      <c r="O17" s="11"/>
      <c r="P17" s="194" t="s">
        <v>949</v>
      </c>
    </row>
    <row r="18" spans="1:16" s="2" customFormat="1" ht="12.75" customHeight="1">
      <c r="A18" s="10" t="str">
        <f t="shared" si="0"/>
        <v/>
      </c>
      <c r="B18" s="11"/>
      <c r="C18" s="11"/>
      <c r="D18" s="11"/>
      <c r="E18" s="13"/>
      <c r="F18" s="11"/>
      <c r="G18" s="245"/>
      <c r="H18" s="75"/>
      <c r="I18" s="75"/>
      <c r="J18" s="75"/>
      <c r="K18" s="245"/>
      <c r="L18" s="75"/>
      <c r="M18" s="13"/>
      <c r="N18" s="13" t="str">
        <f t="shared" si="1"/>
        <v/>
      </c>
      <c r="O18" s="11"/>
      <c r="P18" s="194" t="s">
        <v>950</v>
      </c>
    </row>
    <row r="19" spans="1:16" s="2" customFormat="1" ht="12.75" customHeight="1">
      <c r="A19" s="10" t="str">
        <f t="shared" si="0"/>
        <v/>
      </c>
      <c r="B19" s="11"/>
      <c r="C19" s="11"/>
      <c r="D19" s="11"/>
      <c r="E19" s="13"/>
      <c r="F19" s="11"/>
      <c r="G19" s="245"/>
      <c r="H19" s="75"/>
      <c r="I19" s="75"/>
      <c r="J19" s="75"/>
      <c r="K19" s="245"/>
      <c r="L19" s="75"/>
      <c r="M19" s="13"/>
      <c r="N19" s="13" t="str">
        <f t="shared" si="1"/>
        <v/>
      </c>
      <c r="O19" s="11"/>
      <c r="P19" s="194" t="s">
        <v>951</v>
      </c>
    </row>
    <row r="20" spans="1:16" s="2" customFormat="1" ht="12.75" customHeight="1">
      <c r="A20" s="10" t="str">
        <f t="shared" si="0"/>
        <v/>
      </c>
      <c r="B20" s="11"/>
      <c r="C20" s="11"/>
      <c r="D20" s="11"/>
      <c r="E20" s="13"/>
      <c r="F20" s="11"/>
      <c r="G20" s="245"/>
      <c r="H20" s="75"/>
      <c r="I20" s="75"/>
      <c r="J20" s="75"/>
      <c r="K20" s="245"/>
      <c r="L20" s="75"/>
      <c r="M20" s="13"/>
      <c r="N20" s="13" t="str">
        <f t="shared" si="1"/>
        <v/>
      </c>
      <c r="O20" s="11"/>
      <c r="P20" s="194" t="s">
        <v>948</v>
      </c>
    </row>
    <row r="21" spans="1:16" s="2" customFormat="1" ht="12.75" customHeight="1">
      <c r="A21" s="10" t="str">
        <f t="shared" si="0"/>
        <v/>
      </c>
      <c r="B21" s="11"/>
      <c r="C21" s="11"/>
      <c r="D21" s="11"/>
      <c r="E21" s="13"/>
      <c r="F21" s="11"/>
      <c r="G21" s="245"/>
      <c r="H21" s="75"/>
      <c r="I21" s="75"/>
      <c r="J21" s="75"/>
      <c r="K21" s="245"/>
      <c r="L21" s="75"/>
      <c r="M21" s="13"/>
      <c r="N21" s="13" t="str">
        <f t="shared" si="1"/>
        <v/>
      </c>
      <c r="O21" s="11"/>
      <c r="P21" s="194" t="s">
        <v>949</v>
      </c>
    </row>
    <row r="22" spans="1:16" s="2" customFormat="1" ht="12.75" customHeight="1">
      <c r="A22" s="10" t="str">
        <f t="shared" si="0"/>
        <v/>
      </c>
      <c r="B22" s="11"/>
      <c r="C22" s="11"/>
      <c r="D22" s="11"/>
      <c r="E22" s="13"/>
      <c r="F22" s="11"/>
      <c r="G22" s="245"/>
      <c r="H22" s="75"/>
      <c r="I22" s="75"/>
      <c r="J22" s="75"/>
      <c r="K22" s="245"/>
      <c r="L22" s="75"/>
      <c r="M22" s="13"/>
      <c r="N22" s="13" t="str">
        <f t="shared" si="1"/>
        <v/>
      </c>
      <c r="O22" s="11"/>
      <c r="P22" s="194" t="s">
        <v>950</v>
      </c>
    </row>
    <row r="23" spans="1:16" s="2" customFormat="1" ht="12.75" customHeight="1">
      <c r="A23" s="10" t="str">
        <f t="shared" si="0"/>
        <v/>
      </c>
      <c r="B23" s="11"/>
      <c r="C23" s="11"/>
      <c r="D23" s="11"/>
      <c r="E23" s="13"/>
      <c r="F23" s="11"/>
      <c r="G23" s="245"/>
      <c r="H23" s="75"/>
      <c r="I23" s="75"/>
      <c r="J23" s="75"/>
      <c r="K23" s="245"/>
      <c r="L23" s="75"/>
      <c r="M23" s="13"/>
      <c r="N23" s="13" t="str">
        <f t="shared" si="1"/>
        <v/>
      </c>
      <c r="O23" s="11"/>
      <c r="P23" s="194" t="s">
        <v>951</v>
      </c>
    </row>
    <row r="24" spans="1:16" ht="12.75" customHeight="1">
      <c r="A24" s="10" t="str">
        <f t="shared" si="0"/>
        <v/>
      </c>
      <c r="B24" s="11"/>
      <c r="C24" s="11"/>
      <c r="D24" s="11"/>
      <c r="E24" s="13"/>
      <c r="F24" s="11"/>
      <c r="G24" s="245"/>
      <c r="H24" s="75"/>
      <c r="I24" s="75"/>
      <c r="J24" s="75"/>
      <c r="K24" s="245"/>
      <c r="L24" s="75"/>
      <c r="M24" s="13"/>
      <c r="N24" s="13" t="str">
        <f t="shared" si="1"/>
        <v/>
      </c>
      <c r="O24" s="11"/>
      <c r="P24" s="194" t="s">
        <v>948</v>
      </c>
    </row>
    <row r="25" spans="1:16" ht="12.75" customHeight="1">
      <c r="A25" s="664" t="s">
        <v>952</v>
      </c>
      <c r="B25" s="600"/>
      <c r="C25" s="600"/>
      <c r="D25" s="601"/>
      <c r="E25" s="13"/>
      <c r="F25" s="11"/>
      <c r="G25" s="245"/>
      <c r="H25" s="75"/>
      <c r="I25" s="75">
        <f>SUM(I8:I24)</f>
        <v>0</v>
      </c>
      <c r="J25" s="75">
        <f>SUM(J8:J24)</f>
        <v>0</v>
      </c>
      <c r="K25" s="245"/>
      <c r="L25" s="75"/>
      <c r="M25" s="75">
        <f>SUM(M8:M24)</f>
        <v>0</v>
      </c>
      <c r="N25" s="13" t="str">
        <f t="shared" si="1"/>
        <v/>
      </c>
      <c r="O25" s="11"/>
      <c r="P25" s="145"/>
    </row>
    <row r="26" spans="1:16" ht="12.75" customHeight="1">
      <c r="A26" s="664" t="s">
        <v>953</v>
      </c>
      <c r="B26" s="600"/>
      <c r="C26" s="600"/>
      <c r="D26" s="601"/>
      <c r="E26" s="13"/>
      <c r="F26" s="11"/>
      <c r="G26" s="245"/>
      <c r="H26" s="75"/>
      <c r="I26" s="75">
        <f>J25</f>
        <v>0</v>
      </c>
      <c r="J26" s="75"/>
      <c r="K26" s="245"/>
      <c r="L26" s="75"/>
      <c r="M26" s="13"/>
      <c r="N26" s="13"/>
      <c r="O26" s="11"/>
    </row>
    <row r="27" spans="1:16" ht="15.75" customHeight="1">
      <c r="A27" s="659" t="s">
        <v>954</v>
      </c>
      <c r="B27" s="634"/>
      <c r="C27" s="634"/>
      <c r="D27" s="635"/>
      <c r="E27" s="16"/>
      <c r="F27" s="16"/>
      <c r="G27" s="246"/>
      <c r="H27" s="246"/>
      <c r="I27" s="246">
        <f>I25-I26</f>
        <v>0</v>
      </c>
      <c r="J27" s="19"/>
      <c r="K27" s="19"/>
      <c r="L27" s="19"/>
      <c r="M27" s="246">
        <f>M25</f>
        <v>0</v>
      </c>
      <c r="N27" s="13" t="str">
        <f>IF(I27-J27=0,"",(M27-I27+J27)/(I27-J27)*100)</f>
        <v/>
      </c>
      <c r="O27" s="16"/>
    </row>
    <row r="28" spans="1:16" ht="15.75" customHeight="1">
      <c r="A28" s="3" t="str">
        <f>基本信息输入表!$K$6&amp;"填表人："&amp;基本信息输入表!$M$32</f>
        <v>被评估单位填表人：</v>
      </c>
      <c r="I28" s="3"/>
      <c r="J28" s="3"/>
      <c r="M28" s="3" t="str">
        <f>"评估人员："&amp;基本信息输入表!$Q$32</f>
        <v>评估人员：</v>
      </c>
      <c r="P28" s="3" t="s">
        <v>533</v>
      </c>
    </row>
    <row r="29" spans="1:16" ht="15.75" customHeight="1">
      <c r="A29" s="3" t="str">
        <f>"填表日期："&amp;YEAR(基本信息输入表!$O$32)&amp;"年"&amp;MONTH(基本信息输入表!$O$32)&amp;"月"&amp;DAY(基本信息输入表!$O$32)&amp;"日"</f>
        <v>填表日期：1900年1月0日</v>
      </c>
      <c r="I29" s="3"/>
      <c r="J29" s="3"/>
    </row>
  </sheetData>
  <mergeCells count="16">
    <mergeCell ref="A26:D26"/>
    <mergeCell ref="A27:D27"/>
    <mergeCell ref="A6:A7"/>
    <mergeCell ref="B6:B7"/>
    <mergeCell ref="C6:C7"/>
    <mergeCell ref="D6:D7"/>
    <mergeCell ref="A2:O2"/>
    <mergeCell ref="A3:O3"/>
    <mergeCell ref="G6:I6"/>
    <mergeCell ref="K6:M6"/>
    <mergeCell ref="A25:D25"/>
    <mergeCell ref="E6:E7"/>
    <mergeCell ref="F6:F7"/>
    <mergeCell ref="J6:J7"/>
    <mergeCell ref="N6:N7"/>
    <mergeCell ref="O6:O7"/>
  </mergeCells>
  <phoneticPr fontId="33" type="noConversion"/>
  <hyperlinks>
    <hyperlink ref="A1" location="索引目录!A1" display="返回索引目录" xr:uid="{00000000-0004-0000-2000-000000000000}"/>
  </hyperlinks>
  <printOptions horizontalCentered="1"/>
  <pageMargins left="0.98402777777777795" right="0.98402777777777795" top="0.98402777777777795" bottom="0.98402777777777795" header="0.47222222222222199" footer="0.35416666666666702"/>
  <pageSetup paperSize="9" scale="7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N29"/>
  <sheetViews>
    <sheetView showGridLines="0" topLeftCell="A8" zoomScale="96" zoomScaleNormal="96" workbookViewId="0">
      <selection activeCell="M8" sqref="M8:R8"/>
    </sheetView>
  </sheetViews>
  <sheetFormatPr defaultColWidth="9" defaultRowHeight="15.75" customHeight="1"/>
  <cols>
    <col min="1" max="1" width="7.5" style="3" customWidth="1"/>
    <col min="2" max="2" width="20.5" style="3" customWidth="1"/>
    <col min="3" max="3" width="8" style="3" customWidth="1"/>
    <col min="4" max="4" width="10.75" style="3" customWidth="1"/>
    <col min="5" max="6" width="5.5" style="3" customWidth="1"/>
    <col min="7" max="7" width="15" style="3" customWidth="1"/>
    <col min="8" max="8" width="9.25" style="3" customWidth="1"/>
    <col min="9" max="9" width="8" style="3" customWidth="1"/>
    <col min="10" max="10" width="8.75" style="3" customWidth="1"/>
    <col min="11" max="11" width="9.75" style="3" customWidth="1"/>
    <col min="12" max="12" width="8.75" style="3" customWidth="1"/>
    <col min="13" max="13" width="9.5" style="3" customWidth="1"/>
    <col min="14" max="15" width="9" style="3" customWidth="1"/>
    <col min="16" max="16384" width="9" style="3"/>
  </cols>
  <sheetData>
    <row r="1" spans="1:14" ht="15.75" customHeight="1">
      <c r="A1" s="4" t="s">
        <v>125</v>
      </c>
    </row>
    <row r="2" spans="1:14" s="1" customFormat="1" ht="30" customHeight="1">
      <c r="A2" s="651" t="s">
        <v>955</v>
      </c>
      <c r="B2" s="652"/>
      <c r="C2" s="652"/>
      <c r="D2" s="652"/>
      <c r="E2" s="652"/>
      <c r="F2" s="652"/>
      <c r="G2" s="652"/>
      <c r="H2" s="652"/>
      <c r="I2" s="652"/>
      <c r="J2" s="652"/>
      <c r="K2" s="652"/>
      <c r="L2" s="652"/>
      <c r="M2" s="652"/>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2"/>
      <c r="M4" s="17" t="s">
        <v>956</v>
      </c>
    </row>
    <row r="5" spans="1:14" ht="15.75" customHeight="1">
      <c r="A5" s="3" t="str">
        <f>基本信息输入表!K6&amp;"："&amp;基本信息输入表!M6</f>
        <v>被评估单位：西安曲江影视投资（集团）有限公司</v>
      </c>
      <c r="M5" s="17" t="s">
        <v>561</v>
      </c>
    </row>
    <row r="6" spans="1:14" s="2" customFormat="1" ht="15.75" customHeight="1">
      <c r="A6" s="658" t="s">
        <v>127</v>
      </c>
      <c r="B6" s="658" t="s">
        <v>844</v>
      </c>
      <c r="C6" s="671" t="s">
        <v>845</v>
      </c>
      <c r="D6" s="658" t="s">
        <v>412</v>
      </c>
      <c r="E6" s="600"/>
      <c r="F6" s="601"/>
      <c r="G6" s="671" t="s">
        <v>828</v>
      </c>
      <c r="H6" s="665" t="s">
        <v>957</v>
      </c>
      <c r="I6" s="658" t="s">
        <v>413</v>
      </c>
      <c r="J6" s="600"/>
      <c r="K6" s="601"/>
      <c r="L6" s="658" t="s">
        <v>415</v>
      </c>
      <c r="M6" s="658" t="s">
        <v>143</v>
      </c>
    </row>
    <row r="7" spans="1:14" s="2" customFormat="1" ht="15.75" customHeight="1">
      <c r="A7" s="621"/>
      <c r="B7" s="621"/>
      <c r="C7" s="666"/>
      <c r="D7" s="191" t="s">
        <v>847</v>
      </c>
      <c r="E7" s="72" t="s">
        <v>848</v>
      </c>
      <c r="F7" s="72" t="s">
        <v>849</v>
      </c>
      <c r="G7" s="666"/>
      <c r="H7" s="666"/>
      <c r="I7" s="191" t="s">
        <v>850</v>
      </c>
      <c r="J7" s="72" t="s">
        <v>851</v>
      </c>
      <c r="K7" s="72" t="s">
        <v>849</v>
      </c>
      <c r="L7" s="621"/>
      <c r="M7" s="621"/>
      <c r="N7" s="2" t="s">
        <v>516</v>
      </c>
    </row>
    <row r="8" spans="1:14" s="2" customFormat="1" ht="12.75" customHeight="1">
      <c r="A8" s="10" t="str">
        <f t="shared" ref="A8:A24" si="0">IF(B8="","",ROW()-7)</f>
        <v/>
      </c>
      <c r="B8" s="11"/>
      <c r="C8" s="11"/>
      <c r="D8" s="245"/>
      <c r="E8" s="75"/>
      <c r="F8" s="75"/>
      <c r="G8" s="75"/>
      <c r="H8" s="301"/>
      <c r="I8" s="245"/>
      <c r="J8" s="75"/>
      <c r="K8" s="75"/>
      <c r="L8" s="13" t="str">
        <f t="shared" ref="L8:L25" si="1">IF(F8-G8=0,"",(K8-F8+G8)/(F8-G8)*100)</f>
        <v/>
      </c>
      <c r="M8" s="11"/>
      <c r="N8" s="2" t="s">
        <v>958</v>
      </c>
    </row>
    <row r="9" spans="1:14" s="2" customFormat="1" ht="12.75" customHeight="1">
      <c r="A9" s="10" t="str">
        <f t="shared" si="0"/>
        <v/>
      </c>
      <c r="B9" s="11"/>
      <c r="C9" s="11"/>
      <c r="D9" s="245"/>
      <c r="E9" s="75"/>
      <c r="F9" s="75"/>
      <c r="G9" s="75"/>
      <c r="H9" s="301"/>
      <c r="I9" s="245"/>
      <c r="J9" s="75"/>
      <c r="K9" s="75"/>
      <c r="L9" s="13" t="str">
        <f t="shared" si="1"/>
        <v/>
      </c>
      <c r="M9" s="11"/>
      <c r="N9" s="2" t="s">
        <v>959</v>
      </c>
    </row>
    <row r="10" spans="1:14" s="2" customFormat="1" ht="12.75" customHeight="1">
      <c r="A10" s="10" t="str">
        <f t="shared" si="0"/>
        <v/>
      </c>
      <c r="B10" s="11"/>
      <c r="C10" s="11"/>
      <c r="D10" s="245"/>
      <c r="E10" s="75"/>
      <c r="F10" s="75"/>
      <c r="G10" s="75"/>
      <c r="H10" s="301"/>
      <c r="I10" s="245"/>
      <c r="J10" s="75"/>
      <c r="K10" s="75"/>
      <c r="L10" s="13" t="str">
        <f t="shared" si="1"/>
        <v/>
      </c>
      <c r="M10" s="11"/>
      <c r="N10" s="2" t="s">
        <v>960</v>
      </c>
    </row>
    <row r="11" spans="1:14" s="2" customFormat="1" ht="12.75" customHeight="1">
      <c r="A11" s="10" t="str">
        <f t="shared" si="0"/>
        <v/>
      </c>
      <c r="B11" s="11"/>
      <c r="C11" s="11"/>
      <c r="D11" s="245"/>
      <c r="E11" s="75"/>
      <c r="F11" s="75"/>
      <c r="G11" s="75"/>
      <c r="H11" s="301"/>
      <c r="I11" s="245"/>
      <c r="J11" s="75"/>
      <c r="K11" s="75"/>
      <c r="L11" s="13" t="str">
        <f t="shared" si="1"/>
        <v/>
      </c>
      <c r="M11" s="11"/>
      <c r="N11" s="2" t="s">
        <v>961</v>
      </c>
    </row>
    <row r="12" spans="1:14" s="2" customFormat="1" ht="12.75" customHeight="1">
      <c r="A12" s="10" t="str">
        <f t="shared" si="0"/>
        <v/>
      </c>
      <c r="B12" s="11"/>
      <c r="C12" s="11"/>
      <c r="D12" s="245"/>
      <c r="E12" s="75"/>
      <c r="F12" s="75"/>
      <c r="G12" s="75"/>
      <c r="H12" s="301"/>
      <c r="I12" s="245"/>
      <c r="J12" s="75"/>
      <c r="K12" s="75"/>
      <c r="L12" s="13" t="str">
        <f t="shared" si="1"/>
        <v/>
      </c>
      <c r="M12" s="11"/>
      <c r="N12" s="2" t="s">
        <v>962</v>
      </c>
    </row>
    <row r="13" spans="1:14" s="2" customFormat="1" ht="12.75" customHeight="1">
      <c r="A13" s="10" t="str">
        <f t="shared" si="0"/>
        <v/>
      </c>
      <c r="B13" s="11"/>
      <c r="C13" s="11"/>
      <c r="D13" s="245"/>
      <c r="E13" s="75"/>
      <c r="F13" s="75"/>
      <c r="G13" s="75"/>
      <c r="H13" s="301"/>
      <c r="I13" s="245"/>
      <c r="J13" s="75"/>
      <c r="K13" s="75"/>
      <c r="L13" s="13" t="str">
        <f t="shared" si="1"/>
        <v/>
      </c>
      <c r="M13" s="11"/>
      <c r="N13" s="2" t="s">
        <v>963</v>
      </c>
    </row>
    <row r="14" spans="1:14" s="2" customFormat="1" ht="12.75" customHeight="1">
      <c r="A14" s="10" t="str">
        <f t="shared" si="0"/>
        <v/>
      </c>
      <c r="B14" s="11"/>
      <c r="C14" s="11"/>
      <c r="D14" s="245"/>
      <c r="E14" s="75"/>
      <c r="F14" s="75"/>
      <c r="G14" s="75"/>
      <c r="H14" s="301"/>
      <c r="I14" s="245"/>
      <c r="J14" s="75"/>
      <c r="K14" s="75"/>
      <c r="L14" s="13" t="str">
        <f t="shared" si="1"/>
        <v/>
      </c>
      <c r="M14" s="11"/>
      <c r="N14" s="2" t="s">
        <v>964</v>
      </c>
    </row>
    <row r="15" spans="1:14" s="2" customFormat="1" ht="12.75" customHeight="1">
      <c r="A15" s="10" t="str">
        <f t="shared" si="0"/>
        <v/>
      </c>
      <c r="B15" s="11"/>
      <c r="C15" s="11"/>
      <c r="D15" s="245"/>
      <c r="E15" s="75"/>
      <c r="F15" s="75"/>
      <c r="G15" s="75"/>
      <c r="H15" s="301"/>
      <c r="I15" s="245"/>
      <c r="J15" s="75"/>
      <c r="K15" s="75"/>
      <c r="L15" s="13" t="str">
        <f t="shared" si="1"/>
        <v/>
      </c>
      <c r="M15" s="11"/>
      <c r="N15" s="2" t="s">
        <v>965</v>
      </c>
    </row>
    <row r="16" spans="1:14" s="2" customFormat="1" ht="12.75" customHeight="1">
      <c r="A16" s="10" t="str">
        <f t="shared" si="0"/>
        <v/>
      </c>
      <c r="B16" s="11"/>
      <c r="C16" s="11"/>
      <c r="D16" s="245"/>
      <c r="E16" s="75"/>
      <c r="F16" s="75"/>
      <c r="G16" s="75"/>
      <c r="H16" s="301"/>
      <c r="I16" s="245"/>
      <c r="J16" s="75"/>
      <c r="K16" s="75"/>
      <c r="L16" s="13" t="str">
        <f t="shared" si="1"/>
        <v/>
      </c>
      <c r="M16" s="11"/>
      <c r="N16" s="2" t="s">
        <v>966</v>
      </c>
    </row>
    <row r="17" spans="1:14" s="2" customFormat="1" ht="12.75" customHeight="1">
      <c r="A17" s="10" t="str">
        <f t="shared" si="0"/>
        <v/>
      </c>
      <c r="B17" s="11"/>
      <c r="C17" s="11"/>
      <c r="D17" s="245"/>
      <c r="E17" s="75"/>
      <c r="F17" s="75"/>
      <c r="G17" s="75"/>
      <c r="H17" s="301"/>
      <c r="I17" s="245"/>
      <c r="J17" s="75"/>
      <c r="K17" s="75"/>
      <c r="L17" s="13" t="str">
        <f t="shared" si="1"/>
        <v/>
      </c>
      <c r="M17" s="11"/>
      <c r="N17" s="2" t="s">
        <v>967</v>
      </c>
    </row>
    <row r="18" spans="1:14" s="2" customFormat="1" ht="12.75" customHeight="1">
      <c r="A18" s="10" t="str">
        <f t="shared" si="0"/>
        <v/>
      </c>
      <c r="B18" s="11"/>
      <c r="C18" s="11"/>
      <c r="D18" s="245"/>
      <c r="E18" s="75"/>
      <c r="F18" s="75"/>
      <c r="G18" s="75"/>
      <c r="H18" s="301"/>
      <c r="I18" s="245"/>
      <c r="J18" s="75"/>
      <c r="K18" s="75"/>
      <c r="L18" s="13" t="str">
        <f t="shared" si="1"/>
        <v/>
      </c>
      <c r="M18" s="11"/>
      <c r="N18" s="2" t="s">
        <v>968</v>
      </c>
    </row>
    <row r="19" spans="1:14" s="2" customFormat="1" ht="12.75" customHeight="1">
      <c r="A19" s="10" t="str">
        <f t="shared" si="0"/>
        <v/>
      </c>
      <c r="B19" s="11"/>
      <c r="C19" s="11"/>
      <c r="D19" s="245"/>
      <c r="E19" s="75"/>
      <c r="F19" s="75"/>
      <c r="G19" s="75"/>
      <c r="H19" s="301"/>
      <c r="I19" s="245"/>
      <c r="J19" s="75"/>
      <c r="K19" s="75"/>
      <c r="L19" s="13" t="str">
        <f t="shared" si="1"/>
        <v/>
      </c>
      <c r="M19" s="11"/>
      <c r="N19" s="2" t="s">
        <v>969</v>
      </c>
    </row>
    <row r="20" spans="1:14" s="2" customFormat="1" ht="12.75" customHeight="1">
      <c r="A20" s="10" t="str">
        <f t="shared" si="0"/>
        <v/>
      </c>
      <c r="B20" s="11"/>
      <c r="C20" s="11"/>
      <c r="D20" s="245"/>
      <c r="E20" s="75"/>
      <c r="F20" s="75"/>
      <c r="G20" s="75"/>
      <c r="H20" s="301"/>
      <c r="I20" s="245"/>
      <c r="J20" s="75"/>
      <c r="K20" s="75"/>
      <c r="L20" s="13" t="str">
        <f t="shared" si="1"/>
        <v/>
      </c>
      <c r="M20" s="11"/>
      <c r="N20" s="2" t="s">
        <v>970</v>
      </c>
    </row>
    <row r="21" spans="1:14" s="2" customFormat="1" ht="12.75" customHeight="1">
      <c r="A21" s="10" t="str">
        <f t="shared" si="0"/>
        <v/>
      </c>
      <c r="B21" s="11"/>
      <c r="C21" s="11"/>
      <c r="D21" s="245"/>
      <c r="E21" s="75"/>
      <c r="F21" s="75"/>
      <c r="G21" s="75"/>
      <c r="H21" s="301"/>
      <c r="I21" s="245"/>
      <c r="J21" s="75"/>
      <c r="K21" s="75"/>
      <c r="L21" s="13" t="str">
        <f t="shared" si="1"/>
        <v/>
      </c>
      <c r="M21" s="11"/>
      <c r="N21" s="2" t="s">
        <v>971</v>
      </c>
    </row>
    <row r="22" spans="1:14" s="2" customFormat="1" ht="12.75" customHeight="1">
      <c r="A22" s="10" t="str">
        <f t="shared" si="0"/>
        <v/>
      </c>
      <c r="B22" s="11"/>
      <c r="C22" s="11"/>
      <c r="D22" s="245"/>
      <c r="E22" s="75"/>
      <c r="F22" s="75"/>
      <c r="G22" s="75"/>
      <c r="H22" s="301"/>
      <c r="I22" s="245"/>
      <c r="J22" s="75"/>
      <c r="K22" s="75"/>
      <c r="L22" s="13" t="str">
        <f t="shared" si="1"/>
        <v/>
      </c>
      <c r="M22" s="11"/>
      <c r="N22" s="2" t="s">
        <v>972</v>
      </c>
    </row>
    <row r="23" spans="1:14" s="2" customFormat="1" ht="12.75" customHeight="1">
      <c r="A23" s="10" t="str">
        <f t="shared" si="0"/>
        <v/>
      </c>
      <c r="B23" s="11"/>
      <c r="C23" s="11"/>
      <c r="D23" s="245"/>
      <c r="E23" s="75"/>
      <c r="F23" s="75"/>
      <c r="G23" s="75"/>
      <c r="H23" s="301"/>
      <c r="I23" s="245"/>
      <c r="J23" s="75"/>
      <c r="K23" s="75"/>
      <c r="L23" s="13" t="str">
        <f t="shared" si="1"/>
        <v/>
      </c>
      <c r="M23" s="11"/>
      <c r="N23" s="2" t="s">
        <v>973</v>
      </c>
    </row>
    <row r="24" spans="1:14" ht="12.75" customHeight="1">
      <c r="A24" s="10" t="str">
        <f t="shared" si="0"/>
        <v/>
      </c>
      <c r="B24" s="11"/>
      <c r="C24" s="11"/>
      <c r="D24" s="245"/>
      <c r="E24" s="75"/>
      <c r="F24" s="75"/>
      <c r="G24" s="75"/>
      <c r="H24" s="301"/>
      <c r="I24" s="245"/>
      <c r="J24" s="75"/>
      <c r="K24" s="75"/>
      <c r="L24" s="13" t="str">
        <f t="shared" si="1"/>
        <v/>
      </c>
      <c r="M24" s="11"/>
      <c r="N24" s="2" t="s">
        <v>974</v>
      </c>
    </row>
    <row r="25" spans="1:14" ht="12.75" customHeight="1">
      <c r="A25" s="664" t="s">
        <v>975</v>
      </c>
      <c r="B25" s="600"/>
      <c r="C25" s="601"/>
      <c r="D25" s="36"/>
      <c r="E25" s="75"/>
      <c r="F25" s="75">
        <f>SUM(F8:F24)</f>
        <v>0</v>
      </c>
      <c r="G25" s="75">
        <f>SUM(G8:G24)</f>
        <v>0</v>
      </c>
      <c r="H25" s="301"/>
      <c r="I25" s="245"/>
      <c r="J25" s="75"/>
      <c r="K25" s="75">
        <f>SUM(K8:K24)</f>
        <v>0</v>
      </c>
      <c r="L25" s="13" t="str">
        <f t="shared" si="1"/>
        <v/>
      </c>
      <c r="M25" s="11"/>
      <c r="N25" s="2"/>
    </row>
    <row r="26" spans="1:14" ht="12.75" customHeight="1">
      <c r="A26" s="664" t="s">
        <v>976</v>
      </c>
      <c r="B26" s="600"/>
      <c r="C26" s="601"/>
      <c r="D26" s="36"/>
      <c r="E26" s="75"/>
      <c r="F26" s="75">
        <f>G25</f>
        <v>0</v>
      </c>
      <c r="G26" s="75"/>
      <c r="H26" s="301"/>
      <c r="I26" s="245"/>
      <c r="J26" s="75"/>
      <c r="K26" s="75"/>
      <c r="L26" s="13"/>
      <c r="M26" s="11"/>
      <c r="N26" s="2"/>
    </row>
    <row r="27" spans="1:14" ht="15.75" customHeight="1">
      <c r="A27" s="659" t="s">
        <v>977</v>
      </c>
      <c r="B27" s="634"/>
      <c r="C27" s="635"/>
      <c r="D27" s="16"/>
      <c r="E27" s="19"/>
      <c r="F27" s="246">
        <f>F25-F26</f>
        <v>0</v>
      </c>
      <c r="G27" s="246"/>
      <c r="H27" s="212"/>
      <c r="I27" s="19"/>
      <c r="J27" s="19"/>
      <c r="K27" s="246">
        <f>K25</f>
        <v>0</v>
      </c>
      <c r="L27" s="13" t="str">
        <f>IF(F27-G27=0,"",(K27-F27+G27)/(F27-G27)*100)</f>
        <v/>
      </c>
      <c r="M27" s="16"/>
      <c r="N27" s="2"/>
    </row>
    <row r="28" spans="1:14" ht="15.75" customHeight="1">
      <c r="A28" s="3" t="str">
        <f>基本信息输入表!$K$6&amp;"填表人："&amp;基本信息输入表!$M$33</f>
        <v>被评估单位填表人：</v>
      </c>
      <c r="K28" s="3" t="str">
        <f>"评估人员："&amp;基本信息输入表!$Q$33</f>
        <v>评估人员：</v>
      </c>
      <c r="N28" s="3" t="s">
        <v>533</v>
      </c>
    </row>
    <row r="29" spans="1:14" ht="15.75" customHeight="1">
      <c r="A29" s="3" t="str">
        <f>"填表日期："&amp;YEAR(基本信息输入表!$O$33)&amp;"年"&amp;MONTH(基本信息输入表!$O$33)&amp;"月"&amp;DAY(基本信息输入表!$O$33)&amp;"日"</f>
        <v>填表日期：1900年1月0日</v>
      </c>
    </row>
  </sheetData>
  <mergeCells count="14">
    <mergeCell ref="A26:C26"/>
    <mergeCell ref="A27:C27"/>
    <mergeCell ref="A6:A7"/>
    <mergeCell ref="B6:B7"/>
    <mergeCell ref="C6:C7"/>
    <mergeCell ref="A2:M2"/>
    <mergeCell ref="A3:M3"/>
    <mergeCell ref="D6:F6"/>
    <mergeCell ref="I6:K6"/>
    <mergeCell ref="A25:C25"/>
    <mergeCell ref="G6:G7"/>
    <mergeCell ref="H6:H7"/>
    <mergeCell ref="L6:L7"/>
    <mergeCell ref="M6:M7"/>
  </mergeCells>
  <phoneticPr fontId="33" type="noConversion"/>
  <hyperlinks>
    <hyperlink ref="A1" location="索引目录!A1" display="返回索引目录" xr:uid="{00000000-0004-0000-2100-000000000000}"/>
  </hyperlinks>
  <printOptions horizontalCentered="1"/>
  <pageMargins left="0.98402777777777795" right="0.98402777777777795" top="0.98402777777777795" bottom="0.98402777777777795" header="0.47222222222222199" footer="0.35416666666666702"/>
  <pageSetup paperSize="9" scale="9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N29"/>
  <sheetViews>
    <sheetView showGridLines="0" topLeftCell="A10" zoomScale="96" zoomScaleNormal="96" workbookViewId="0">
      <selection activeCell="M8" sqref="M8:R8"/>
    </sheetView>
  </sheetViews>
  <sheetFormatPr defaultColWidth="9" defaultRowHeight="15.75" customHeight="1"/>
  <cols>
    <col min="1" max="1" width="6.25" style="3" customWidth="1"/>
    <col min="2" max="2" width="13.75" style="3" customWidth="1"/>
    <col min="3" max="3" width="11.25" style="3" customWidth="1"/>
    <col min="4" max="4" width="8" style="3" customWidth="1"/>
    <col min="5" max="5" width="4.75" style="3" customWidth="1"/>
    <col min="6" max="7" width="5.5" style="3" customWidth="1"/>
    <col min="8" max="8" width="15" style="3" customWidth="1"/>
    <col min="9" max="9" width="8" style="3" customWidth="1"/>
    <col min="10" max="10" width="8.75" style="3" customWidth="1"/>
    <col min="11" max="11" width="9.75" style="3" customWidth="1"/>
    <col min="12" max="12" width="7.75" style="3" customWidth="1"/>
    <col min="13" max="13" width="8.25" style="3" customWidth="1"/>
    <col min="14" max="14" width="13.25" style="2" customWidth="1"/>
    <col min="15" max="16" width="9" style="3" customWidth="1"/>
    <col min="17" max="16384" width="9" style="3"/>
  </cols>
  <sheetData>
    <row r="1" spans="1:14" ht="15.75" customHeight="1">
      <c r="A1" s="4" t="s">
        <v>125</v>
      </c>
    </row>
    <row r="2" spans="1:14" s="1" customFormat="1" ht="30" customHeight="1">
      <c r="A2" s="651" t="s">
        <v>978</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656" t="s">
        <v>979</v>
      </c>
      <c r="M4" s="654"/>
    </row>
    <row r="5" spans="1:14" ht="15.75" customHeight="1">
      <c r="A5" s="3" t="str">
        <f>基本信息输入表!K6&amp;"："&amp;基本信息输入表!M6</f>
        <v>被评估单位：西安曲江影视投资（集团）有限公司</v>
      </c>
      <c r="M5" s="17" t="s">
        <v>561</v>
      </c>
    </row>
    <row r="6" spans="1:14" s="2" customFormat="1" ht="15.75" customHeight="1">
      <c r="A6" s="658" t="s">
        <v>127</v>
      </c>
      <c r="B6" s="658" t="s">
        <v>980</v>
      </c>
      <c r="C6" s="658" t="s">
        <v>981</v>
      </c>
      <c r="D6" s="671" t="s">
        <v>845</v>
      </c>
      <c r="E6" s="658" t="s">
        <v>412</v>
      </c>
      <c r="F6" s="600"/>
      <c r="G6" s="601"/>
      <c r="H6" s="671" t="s">
        <v>828</v>
      </c>
      <c r="I6" s="658" t="s">
        <v>413</v>
      </c>
      <c r="J6" s="600"/>
      <c r="K6" s="601"/>
      <c r="L6" s="658" t="s">
        <v>415</v>
      </c>
      <c r="M6" s="658" t="s">
        <v>143</v>
      </c>
    </row>
    <row r="7" spans="1:14" s="2" customFormat="1" ht="15.75" customHeight="1">
      <c r="A7" s="621"/>
      <c r="B7" s="621"/>
      <c r="C7" s="621"/>
      <c r="D7" s="666"/>
      <c r="E7" s="191" t="s">
        <v>847</v>
      </c>
      <c r="F7" s="244" t="s">
        <v>848</v>
      </c>
      <c r="G7" s="244" t="s">
        <v>849</v>
      </c>
      <c r="H7" s="666"/>
      <c r="I7" s="191" t="s">
        <v>850</v>
      </c>
      <c r="J7" s="244" t="s">
        <v>851</v>
      </c>
      <c r="K7" s="244" t="s">
        <v>849</v>
      </c>
      <c r="L7" s="621"/>
      <c r="M7" s="621"/>
      <c r="N7" s="2" t="s">
        <v>516</v>
      </c>
    </row>
    <row r="8" spans="1:14" ht="12.75" customHeight="1">
      <c r="A8" s="10" t="str">
        <f t="shared" ref="A8:A24" si="0">IF(B8="","",ROW()-7)</f>
        <v/>
      </c>
      <c r="B8" s="11"/>
      <c r="C8" s="11"/>
      <c r="D8" s="11"/>
      <c r="E8" s="245"/>
      <c r="F8" s="75"/>
      <c r="G8" s="75"/>
      <c r="H8" s="75"/>
      <c r="I8" s="36"/>
      <c r="J8" s="13"/>
      <c r="K8" s="13"/>
      <c r="L8" s="13" t="str">
        <f t="shared" ref="L8:L25" si="1">IF(G8-H8=0,"",(K8-G8+H8)/(G8-H8)*100)</f>
        <v/>
      </c>
      <c r="M8" s="11"/>
      <c r="N8" s="2" t="s">
        <v>982</v>
      </c>
    </row>
    <row r="9" spans="1:14" ht="12.75" customHeight="1">
      <c r="A9" s="10" t="str">
        <f t="shared" si="0"/>
        <v/>
      </c>
      <c r="B9" s="11"/>
      <c r="C9" s="11"/>
      <c r="D9" s="11"/>
      <c r="E9" s="245"/>
      <c r="F9" s="75"/>
      <c r="G9" s="75"/>
      <c r="H9" s="75"/>
      <c r="I9" s="36"/>
      <c r="J9" s="13"/>
      <c r="K9" s="13"/>
      <c r="L9" s="13" t="str">
        <f t="shared" si="1"/>
        <v/>
      </c>
      <c r="M9" s="11"/>
      <c r="N9" s="2" t="s">
        <v>983</v>
      </c>
    </row>
    <row r="10" spans="1:14" ht="12.75" customHeight="1">
      <c r="A10" s="10" t="str">
        <f t="shared" si="0"/>
        <v/>
      </c>
      <c r="B10" s="11"/>
      <c r="C10" s="11"/>
      <c r="D10" s="11"/>
      <c r="E10" s="245"/>
      <c r="F10" s="75"/>
      <c r="G10" s="75"/>
      <c r="H10" s="75"/>
      <c r="I10" s="36"/>
      <c r="J10" s="13"/>
      <c r="K10" s="13"/>
      <c r="L10" s="13" t="str">
        <f t="shared" si="1"/>
        <v/>
      </c>
      <c r="M10" s="11"/>
      <c r="N10" s="2" t="s">
        <v>984</v>
      </c>
    </row>
    <row r="11" spans="1:14" ht="12.75" customHeight="1">
      <c r="A11" s="10" t="str">
        <f t="shared" si="0"/>
        <v/>
      </c>
      <c r="B11" s="11"/>
      <c r="C11" s="11"/>
      <c r="D11" s="11"/>
      <c r="E11" s="245"/>
      <c r="F11" s="75"/>
      <c r="G11" s="75"/>
      <c r="H11" s="75"/>
      <c r="I11" s="36"/>
      <c r="J11" s="13"/>
      <c r="K11" s="13"/>
      <c r="L11" s="13" t="str">
        <f t="shared" si="1"/>
        <v/>
      </c>
      <c r="M11" s="11"/>
      <c r="N11" s="2" t="s">
        <v>985</v>
      </c>
    </row>
    <row r="12" spans="1:14" ht="12.75" customHeight="1">
      <c r="A12" s="10" t="str">
        <f t="shared" si="0"/>
        <v/>
      </c>
      <c r="B12" s="11"/>
      <c r="C12" s="11"/>
      <c r="D12" s="11"/>
      <c r="E12" s="245"/>
      <c r="F12" s="75"/>
      <c r="G12" s="75"/>
      <c r="H12" s="75"/>
      <c r="I12" s="36"/>
      <c r="J12" s="13"/>
      <c r="K12" s="13"/>
      <c r="L12" s="13" t="str">
        <f t="shared" si="1"/>
        <v/>
      </c>
      <c r="M12" s="11"/>
      <c r="N12" s="2" t="s">
        <v>986</v>
      </c>
    </row>
    <row r="13" spans="1:14" ht="12.75" customHeight="1">
      <c r="A13" s="10" t="str">
        <f t="shared" si="0"/>
        <v/>
      </c>
      <c r="B13" s="11"/>
      <c r="C13" s="11"/>
      <c r="D13" s="11"/>
      <c r="E13" s="245"/>
      <c r="F13" s="75"/>
      <c r="G13" s="75"/>
      <c r="H13" s="75"/>
      <c r="I13" s="36"/>
      <c r="J13" s="13"/>
      <c r="K13" s="13"/>
      <c r="L13" s="13" t="str">
        <f t="shared" si="1"/>
        <v/>
      </c>
      <c r="M13" s="11"/>
      <c r="N13" s="2" t="s">
        <v>987</v>
      </c>
    </row>
    <row r="14" spans="1:14" ht="12.75" customHeight="1">
      <c r="A14" s="10" t="str">
        <f t="shared" si="0"/>
        <v/>
      </c>
      <c r="B14" s="11"/>
      <c r="C14" s="11"/>
      <c r="D14" s="11"/>
      <c r="E14" s="245"/>
      <c r="F14" s="75"/>
      <c r="G14" s="75"/>
      <c r="H14" s="75"/>
      <c r="I14" s="36"/>
      <c r="J14" s="13"/>
      <c r="K14" s="13"/>
      <c r="L14" s="13" t="str">
        <f t="shared" si="1"/>
        <v/>
      </c>
      <c r="M14" s="11"/>
      <c r="N14" s="2" t="s">
        <v>988</v>
      </c>
    </row>
    <row r="15" spans="1:14" ht="12.75" customHeight="1">
      <c r="A15" s="10" t="str">
        <f t="shared" si="0"/>
        <v/>
      </c>
      <c r="B15" s="11"/>
      <c r="C15" s="11"/>
      <c r="D15" s="11"/>
      <c r="E15" s="245"/>
      <c r="F15" s="75"/>
      <c r="G15" s="75"/>
      <c r="H15" s="75"/>
      <c r="I15" s="36"/>
      <c r="J15" s="13"/>
      <c r="K15" s="13"/>
      <c r="L15" s="13" t="str">
        <f t="shared" si="1"/>
        <v/>
      </c>
      <c r="M15" s="11"/>
      <c r="N15" s="2" t="s">
        <v>989</v>
      </c>
    </row>
    <row r="16" spans="1:14" ht="12.75" customHeight="1">
      <c r="A16" s="10" t="str">
        <f t="shared" si="0"/>
        <v/>
      </c>
      <c r="B16" s="11"/>
      <c r="C16" s="11"/>
      <c r="D16" s="11"/>
      <c r="E16" s="245"/>
      <c r="F16" s="75"/>
      <c r="G16" s="75"/>
      <c r="H16" s="75"/>
      <c r="I16" s="36"/>
      <c r="J16" s="13"/>
      <c r="K16" s="13"/>
      <c r="L16" s="13" t="str">
        <f t="shared" si="1"/>
        <v/>
      </c>
      <c r="M16" s="11"/>
      <c r="N16" s="2" t="s">
        <v>990</v>
      </c>
    </row>
    <row r="17" spans="1:14" ht="12.75" customHeight="1">
      <c r="A17" s="10" t="str">
        <f t="shared" si="0"/>
        <v/>
      </c>
      <c r="B17" s="11"/>
      <c r="C17" s="11"/>
      <c r="D17" s="11"/>
      <c r="E17" s="245"/>
      <c r="F17" s="75"/>
      <c r="G17" s="75"/>
      <c r="H17" s="75"/>
      <c r="I17" s="36"/>
      <c r="J17" s="13"/>
      <c r="K17" s="13"/>
      <c r="L17" s="13" t="str">
        <f t="shared" si="1"/>
        <v/>
      </c>
      <c r="M17" s="11"/>
      <c r="N17" s="2" t="s">
        <v>991</v>
      </c>
    </row>
    <row r="18" spans="1:14" ht="12.75" customHeight="1">
      <c r="A18" s="10" t="str">
        <f t="shared" si="0"/>
        <v/>
      </c>
      <c r="B18" s="11"/>
      <c r="C18" s="11"/>
      <c r="D18" s="11"/>
      <c r="E18" s="245"/>
      <c r="F18" s="75"/>
      <c r="G18" s="75"/>
      <c r="H18" s="75"/>
      <c r="I18" s="36"/>
      <c r="J18" s="13"/>
      <c r="K18" s="13"/>
      <c r="L18" s="13" t="str">
        <f t="shared" si="1"/>
        <v/>
      </c>
      <c r="M18" s="11"/>
      <c r="N18" s="2" t="s">
        <v>992</v>
      </c>
    </row>
    <row r="19" spans="1:14" ht="12.75" customHeight="1">
      <c r="A19" s="10" t="str">
        <f t="shared" si="0"/>
        <v/>
      </c>
      <c r="B19" s="11"/>
      <c r="C19" s="11"/>
      <c r="D19" s="11"/>
      <c r="E19" s="245"/>
      <c r="F19" s="75"/>
      <c r="G19" s="75"/>
      <c r="H19" s="75"/>
      <c r="I19" s="36"/>
      <c r="J19" s="13"/>
      <c r="K19" s="13"/>
      <c r="L19" s="13" t="str">
        <f t="shared" si="1"/>
        <v/>
      </c>
      <c r="M19" s="11"/>
      <c r="N19" s="2" t="s">
        <v>993</v>
      </c>
    </row>
    <row r="20" spans="1:14" ht="12.75" customHeight="1">
      <c r="A20" s="10" t="str">
        <f t="shared" si="0"/>
        <v/>
      </c>
      <c r="B20" s="11"/>
      <c r="C20" s="11"/>
      <c r="D20" s="11"/>
      <c r="E20" s="245"/>
      <c r="F20" s="75"/>
      <c r="G20" s="75"/>
      <c r="H20" s="75"/>
      <c r="I20" s="36"/>
      <c r="J20" s="13"/>
      <c r="K20" s="13"/>
      <c r="L20" s="13" t="str">
        <f t="shared" si="1"/>
        <v/>
      </c>
      <c r="M20" s="11"/>
      <c r="N20" s="2" t="s">
        <v>994</v>
      </c>
    </row>
    <row r="21" spans="1:14" ht="12.75" customHeight="1">
      <c r="A21" s="10" t="str">
        <f t="shared" si="0"/>
        <v/>
      </c>
      <c r="B21" s="11"/>
      <c r="C21" s="11"/>
      <c r="D21" s="11"/>
      <c r="E21" s="245"/>
      <c r="F21" s="75"/>
      <c r="G21" s="75"/>
      <c r="H21" s="75"/>
      <c r="I21" s="36"/>
      <c r="J21" s="13"/>
      <c r="K21" s="13"/>
      <c r="L21" s="13" t="str">
        <f t="shared" si="1"/>
        <v/>
      </c>
      <c r="M21" s="11"/>
      <c r="N21" s="2" t="s">
        <v>995</v>
      </c>
    </row>
    <row r="22" spans="1:14" ht="12.75" customHeight="1">
      <c r="A22" s="10" t="str">
        <f t="shared" si="0"/>
        <v/>
      </c>
      <c r="B22" s="11"/>
      <c r="C22" s="11"/>
      <c r="D22" s="11"/>
      <c r="E22" s="245"/>
      <c r="F22" s="75"/>
      <c r="G22" s="75"/>
      <c r="H22" s="75"/>
      <c r="I22" s="36"/>
      <c r="J22" s="13"/>
      <c r="K22" s="13"/>
      <c r="L22" s="13" t="str">
        <f t="shared" si="1"/>
        <v/>
      </c>
      <c r="M22" s="11"/>
      <c r="N22" s="2" t="s">
        <v>996</v>
      </c>
    </row>
    <row r="23" spans="1:14" ht="12.75" customHeight="1">
      <c r="A23" s="10" t="str">
        <f t="shared" si="0"/>
        <v/>
      </c>
      <c r="B23" s="11"/>
      <c r="C23" s="11"/>
      <c r="D23" s="11"/>
      <c r="E23" s="245"/>
      <c r="F23" s="75"/>
      <c r="G23" s="75"/>
      <c r="H23" s="75"/>
      <c r="I23" s="36"/>
      <c r="J23" s="13"/>
      <c r="K23" s="13"/>
      <c r="L23" s="13" t="str">
        <f t="shared" si="1"/>
        <v/>
      </c>
      <c r="M23" s="11"/>
      <c r="N23" s="2" t="s">
        <v>997</v>
      </c>
    </row>
    <row r="24" spans="1:14" ht="12.75" customHeight="1">
      <c r="A24" s="10" t="str">
        <f t="shared" si="0"/>
        <v/>
      </c>
      <c r="B24" s="11"/>
      <c r="C24" s="11"/>
      <c r="D24" s="11"/>
      <c r="E24" s="245"/>
      <c r="F24" s="75"/>
      <c r="G24" s="75"/>
      <c r="H24" s="75"/>
      <c r="I24" s="36"/>
      <c r="J24" s="13"/>
      <c r="K24" s="13"/>
      <c r="L24" s="13" t="str">
        <f t="shared" si="1"/>
        <v/>
      </c>
      <c r="M24" s="11"/>
      <c r="N24" s="2" t="s">
        <v>998</v>
      </c>
    </row>
    <row r="25" spans="1:14" ht="12.75" customHeight="1">
      <c r="A25" s="664" t="s">
        <v>999</v>
      </c>
      <c r="B25" s="600"/>
      <c r="C25" s="600"/>
      <c r="D25" s="601"/>
      <c r="E25" s="245"/>
      <c r="F25" s="75"/>
      <c r="G25" s="75">
        <f>SUM(G8:G24)</f>
        <v>0</v>
      </c>
      <c r="H25" s="75">
        <f>SUM(H8:H24)</f>
        <v>0</v>
      </c>
      <c r="I25" s="36"/>
      <c r="J25" s="13"/>
      <c r="K25" s="75">
        <f>SUM(K8:K24)</f>
        <v>0</v>
      </c>
      <c r="L25" s="13" t="str">
        <f t="shared" si="1"/>
        <v/>
      </c>
      <c r="M25" s="11"/>
    </row>
    <row r="26" spans="1:14" ht="12.75" customHeight="1">
      <c r="A26" s="664" t="s">
        <v>1000</v>
      </c>
      <c r="B26" s="600"/>
      <c r="C26" s="600"/>
      <c r="D26" s="601"/>
      <c r="E26" s="245"/>
      <c r="F26" s="75"/>
      <c r="G26" s="75">
        <f>H25</f>
        <v>0</v>
      </c>
      <c r="H26" s="75"/>
      <c r="I26" s="36"/>
      <c r="J26" s="13"/>
      <c r="K26" s="13"/>
      <c r="L26" s="13"/>
      <c r="M26" s="11"/>
    </row>
    <row r="27" spans="1:14" ht="15.75" customHeight="1">
      <c r="A27" s="659" t="s">
        <v>1001</v>
      </c>
      <c r="B27" s="634"/>
      <c r="C27" s="634"/>
      <c r="D27" s="635"/>
      <c r="E27" s="246"/>
      <c r="F27" s="19"/>
      <c r="G27" s="246">
        <f>G25-G26</f>
        <v>0</v>
      </c>
      <c r="H27" s="246"/>
      <c r="I27" s="19"/>
      <c r="J27" s="19"/>
      <c r="K27" s="246">
        <f>K25</f>
        <v>0</v>
      </c>
      <c r="L27" s="13" t="str">
        <f>IF(G27-H27=0,"",(K27-G27+H27)/(G27-H27)*100)</f>
        <v/>
      </c>
      <c r="M27" s="16"/>
    </row>
    <row r="28" spans="1:14" ht="15.75" customHeight="1">
      <c r="A28" s="3" t="str">
        <f>基本信息输入表!$K$6&amp;"填表人："&amp;基本信息输入表!$M$34</f>
        <v>被评估单位填表人：</v>
      </c>
      <c r="K28" s="3" t="str">
        <f>"评估人员："&amp;基本信息输入表!$Q$34</f>
        <v>评估人员：</v>
      </c>
    </row>
    <row r="29" spans="1:14" ht="15.75" customHeight="1">
      <c r="A29" s="3" t="str">
        <f>"填表日期："&amp;YEAR(基本信息输入表!$O$34)&amp;"年"&amp;MONTH(基本信息输入表!$O$34)&amp;"月"&amp;DAY(基本信息输入表!$O$34)&amp;"日"</f>
        <v>填表日期：1900年1月0日</v>
      </c>
    </row>
  </sheetData>
  <mergeCells count="15">
    <mergeCell ref="A25:D25"/>
    <mergeCell ref="A26:D26"/>
    <mergeCell ref="A27:D27"/>
    <mergeCell ref="A6:A7"/>
    <mergeCell ref="B6:B7"/>
    <mergeCell ref="C6:C7"/>
    <mergeCell ref="D6:D7"/>
    <mergeCell ref="A2:M2"/>
    <mergeCell ref="A3:M3"/>
    <mergeCell ref="L4:M4"/>
    <mergeCell ref="E6:G6"/>
    <mergeCell ref="I6:K6"/>
    <mergeCell ref="H6:H7"/>
    <mergeCell ref="L6:L7"/>
    <mergeCell ref="M6:M7"/>
  </mergeCells>
  <phoneticPr fontId="33" type="noConversion"/>
  <hyperlinks>
    <hyperlink ref="A1" location="索引目录!A1" display="返回索引目录" xr:uid="{00000000-0004-0000-22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O30"/>
  <sheetViews>
    <sheetView showGridLines="0" topLeftCell="A11" zoomScale="96" zoomScaleNormal="96" workbookViewId="0">
      <selection activeCell="M8" sqref="M8:R8"/>
    </sheetView>
  </sheetViews>
  <sheetFormatPr defaultColWidth="9" defaultRowHeight="15.75" customHeight="1" outlineLevelCol="1"/>
  <cols>
    <col min="1" max="1" width="4.75" style="3" customWidth="1"/>
    <col min="2" max="2" width="16.25" style="3" customWidth="1"/>
    <col min="3" max="3" width="8" style="3" customWidth="1"/>
    <col min="4" max="4" width="8" style="217" customWidth="1" outlineLevel="1"/>
    <col min="5" max="5" width="10.75" style="3" customWidth="1" outlineLevel="1"/>
    <col min="6" max="6" width="12.25" style="3" customWidth="1"/>
    <col min="7" max="7" width="11.5" style="3" customWidth="1"/>
    <col min="8" max="8" width="15" style="3" customWidth="1"/>
    <col min="9" max="9" width="8" style="3" customWidth="1"/>
    <col min="10" max="10" width="8.75" style="3" customWidth="1"/>
    <col min="11" max="11" width="7.75" style="3" customWidth="1"/>
    <col min="12" max="12" width="9.75" style="3" customWidth="1"/>
    <col min="13" max="13" width="7" style="3" customWidth="1"/>
    <col min="14" max="14" width="9.75" style="3" customWidth="1"/>
    <col min="15" max="15" width="9" style="2" customWidth="1"/>
    <col min="16" max="17" width="9" style="3" customWidth="1"/>
    <col min="18" max="16384" width="9" style="3"/>
  </cols>
  <sheetData>
    <row r="1" spans="1:15" ht="15.75" customHeight="1">
      <c r="A1" s="4" t="s">
        <v>125</v>
      </c>
    </row>
    <row r="2" spans="1:15" s="1" customFormat="1" ht="30" customHeight="1">
      <c r="A2" s="651" t="s">
        <v>1002</v>
      </c>
      <c r="B2" s="652"/>
      <c r="C2" s="652"/>
      <c r="D2" s="652"/>
      <c r="E2" s="652"/>
      <c r="F2" s="652"/>
      <c r="G2" s="652"/>
      <c r="H2" s="652"/>
      <c r="I2" s="652"/>
      <c r="J2" s="652"/>
      <c r="K2" s="652"/>
      <c r="L2" s="652"/>
      <c r="M2" s="652"/>
      <c r="N2" s="652"/>
      <c r="O2" s="5"/>
    </row>
    <row r="3" spans="1:15" ht="15.75" customHeight="1">
      <c r="A3" s="653" t="str">
        <f>"评估基准日："&amp;TEXT(基本信息输入表!M7,"yyyy年mm月dd日")</f>
        <v>评估基准日：2025年07月31日</v>
      </c>
      <c r="B3" s="654"/>
      <c r="C3" s="654"/>
      <c r="D3" s="663"/>
      <c r="E3" s="654"/>
      <c r="F3" s="654"/>
      <c r="G3" s="654"/>
      <c r="H3" s="654"/>
      <c r="I3" s="654"/>
      <c r="J3" s="654"/>
      <c r="K3" s="654"/>
      <c r="L3" s="654"/>
      <c r="M3" s="654"/>
      <c r="N3" s="654"/>
    </row>
    <row r="4" spans="1:15" ht="14.25" customHeight="1">
      <c r="A4" s="2"/>
      <c r="B4" s="2"/>
      <c r="C4" s="2"/>
      <c r="D4" s="218"/>
      <c r="E4" s="2"/>
      <c r="F4" s="2"/>
      <c r="G4" s="2"/>
      <c r="H4" s="2"/>
      <c r="I4" s="2"/>
      <c r="J4" s="2"/>
      <c r="K4" s="2"/>
      <c r="L4" s="2"/>
      <c r="M4" s="2"/>
      <c r="N4" s="17" t="s">
        <v>1003</v>
      </c>
    </row>
    <row r="5" spans="1:15" ht="15.75" customHeight="1">
      <c r="A5" s="3" t="str">
        <f>基本信息输入表!K6&amp;"："&amp;基本信息输入表!M6</f>
        <v>被评估单位：西安曲江影视投资（集团）有限公司</v>
      </c>
      <c r="N5" s="17" t="s">
        <v>561</v>
      </c>
    </row>
    <row r="6" spans="1:15" s="2" customFormat="1" ht="15.75" customHeight="1">
      <c r="A6" s="658" t="s">
        <v>127</v>
      </c>
      <c r="B6" s="658" t="s">
        <v>844</v>
      </c>
      <c r="C6" s="665" t="s">
        <v>1004</v>
      </c>
      <c r="D6" s="667" t="s">
        <v>1005</v>
      </c>
      <c r="E6" s="671" t="s">
        <v>1006</v>
      </c>
      <c r="F6" s="658" t="s">
        <v>1007</v>
      </c>
      <c r="G6" s="601"/>
      <c r="H6" s="671" t="s">
        <v>846</v>
      </c>
      <c r="I6" s="658" t="s">
        <v>850</v>
      </c>
      <c r="J6" s="658" t="s">
        <v>413</v>
      </c>
      <c r="K6" s="600"/>
      <c r="L6" s="601"/>
      <c r="M6" s="658" t="s">
        <v>415</v>
      </c>
      <c r="N6" s="658" t="s">
        <v>143</v>
      </c>
    </row>
    <row r="7" spans="1:15" s="2" customFormat="1" ht="15.75" customHeight="1">
      <c r="A7" s="621"/>
      <c r="B7" s="621"/>
      <c r="C7" s="666"/>
      <c r="D7" s="666"/>
      <c r="E7" s="666"/>
      <c r="F7" s="191" t="s">
        <v>847</v>
      </c>
      <c r="G7" s="72" t="s">
        <v>849</v>
      </c>
      <c r="H7" s="666"/>
      <c r="I7" s="621"/>
      <c r="J7" s="72" t="s">
        <v>1008</v>
      </c>
      <c r="K7" s="73" t="s">
        <v>1009</v>
      </c>
      <c r="L7" s="72" t="s">
        <v>849</v>
      </c>
      <c r="M7" s="621"/>
      <c r="N7" s="621"/>
      <c r="O7" s="2" t="s">
        <v>516</v>
      </c>
    </row>
    <row r="8" spans="1:15" ht="12.75" customHeight="1">
      <c r="A8" s="10" t="str">
        <f t="shared" ref="A8:A24" si="0">IF(B8="","",ROW()-7)</f>
        <v/>
      </c>
      <c r="B8" s="11"/>
      <c r="C8" s="11"/>
      <c r="D8" s="12"/>
      <c r="E8" s="13"/>
      <c r="F8" s="36"/>
      <c r="G8" s="13"/>
      <c r="H8" s="13"/>
      <c r="I8" s="36"/>
      <c r="J8" s="13"/>
      <c r="K8" s="13"/>
      <c r="L8" s="13"/>
      <c r="M8" s="13" t="str">
        <f t="shared" ref="M8:M25" si="1">IF(G8-H8=0,"",(L8-G8+H8)/(G8-H8)*100)</f>
        <v/>
      </c>
      <c r="N8" s="11"/>
      <c r="O8" s="2" t="s">
        <v>1010</v>
      </c>
    </row>
    <row r="9" spans="1:15" ht="12.75" customHeight="1">
      <c r="A9" s="10" t="str">
        <f t="shared" si="0"/>
        <v/>
      </c>
      <c r="B9" s="11"/>
      <c r="C9" s="11"/>
      <c r="D9" s="12"/>
      <c r="E9" s="13"/>
      <c r="F9" s="36"/>
      <c r="G9" s="13"/>
      <c r="H9" s="13"/>
      <c r="I9" s="36"/>
      <c r="J9" s="13"/>
      <c r="K9" s="13"/>
      <c r="L9" s="13"/>
      <c r="M9" s="13" t="str">
        <f t="shared" si="1"/>
        <v/>
      </c>
      <c r="N9" s="11"/>
      <c r="O9" s="2" t="s">
        <v>1011</v>
      </c>
    </row>
    <row r="10" spans="1:15" ht="12.75" customHeight="1">
      <c r="A10" s="10" t="str">
        <f t="shared" si="0"/>
        <v/>
      </c>
      <c r="B10" s="11"/>
      <c r="C10" s="11"/>
      <c r="D10" s="12"/>
      <c r="E10" s="13"/>
      <c r="F10" s="36"/>
      <c r="G10" s="13"/>
      <c r="H10" s="13"/>
      <c r="I10" s="36"/>
      <c r="J10" s="13"/>
      <c r="K10" s="13"/>
      <c r="L10" s="13"/>
      <c r="M10" s="13" t="str">
        <f t="shared" si="1"/>
        <v/>
      </c>
      <c r="N10" s="11"/>
      <c r="O10" s="2" t="s">
        <v>1012</v>
      </c>
    </row>
    <row r="11" spans="1:15" ht="12.75" customHeight="1">
      <c r="A11" s="10" t="str">
        <f t="shared" si="0"/>
        <v/>
      </c>
      <c r="B11" s="11"/>
      <c r="C11" s="11"/>
      <c r="D11" s="12"/>
      <c r="E11" s="13"/>
      <c r="F11" s="36"/>
      <c r="G11" s="13"/>
      <c r="H11" s="13"/>
      <c r="I11" s="36"/>
      <c r="J11" s="13"/>
      <c r="K11" s="13"/>
      <c r="L11" s="13"/>
      <c r="M11" s="13" t="str">
        <f t="shared" si="1"/>
        <v/>
      </c>
      <c r="N11" s="11"/>
      <c r="O11" s="2" t="s">
        <v>1013</v>
      </c>
    </row>
    <row r="12" spans="1:15" ht="12.75" customHeight="1">
      <c r="A12" s="10" t="str">
        <f t="shared" si="0"/>
        <v/>
      </c>
      <c r="B12" s="11"/>
      <c r="C12" s="11"/>
      <c r="D12" s="12"/>
      <c r="E12" s="13"/>
      <c r="F12" s="36"/>
      <c r="G12" s="13"/>
      <c r="H12" s="13"/>
      <c r="I12" s="36"/>
      <c r="J12" s="13"/>
      <c r="K12" s="13"/>
      <c r="L12" s="13"/>
      <c r="M12" s="13" t="str">
        <f t="shared" si="1"/>
        <v/>
      </c>
      <c r="N12" s="11"/>
      <c r="O12" s="2" t="s">
        <v>1014</v>
      </c>
    </row>
    <row r="13" spans="1:15" ht="12.75" customHeight="1">
      <c r="A13" s="10" t="str">
        <f t="shared" si="0"/>
        <v/>
      </c>
      <c r="B13" s="11"/>
      <c r="C13" s="11"/>
      <c r="D13" s="12"/>
      <c r="E13" s="13"/>
      <c r="F13" s="36"/>
      <c r="G13" s="13"/>
      <c r="H13" s="13"/>
      <c r="I13" s="36"/>
      <c r="J13" s="13"/>
      <c r="K13" s="13"/>
      <c r="L13" s="13"/>
      <c r="M13" s="13" t="str">
        <f t="shared" si="1"/>
        <v/>
      </c>
      <c r="N13" s="11"/>
      <c r="O13" s="2" t="s">
        <v>1015</v>
      </c>
    </row>
    <row r="14" spans="1:15" ht="12.75" customHeight="1">
      <c r="A14" s="10" t="str">
        <f t="shared" si="0"/>
        <v/>
      </c>
      <c r="B14" s="11"/>
      <c r="C14" s="11"/>
      <c r="D14" s="12"/>
      <c r="E14" s="13"/>
      <c r="F14" s="36"/>
      <c r="G14" s="13"/>
      <c r="H14" s="13"/>
      <c r="I14" s="36"/>
      <c r="J14" s="13"/>
      <c r="K14" s="13"/>
      <c r="L14" s="13"/>
      <c r="M14" s="13" t="str">
        <f t="shared" si="1"/>
        <v/>
      </c>
      <c r="N14" s="11"/>
      <c r="O14" s="2" t="s">
        <v>1016</v>
      </c>
    </row>
    <row r="15" spans="1:15" ht="12.75" customHeight="1">
      <c r="A15" s="10" t="str">
        <f t="shared" si="0"/>
        <v/>
      </c>
      <c r="B15" s="11"/>
      <c r="C15" s="11"/>
      <c r="D15" s="12"/>
      <c r="E15" s="13"/>
      <c r="F15" s="36"/>
      <c r="G15" s="13"/>
      <c r="H15" s="13"/>
      <c r="I15" s="36"/>
      <c r="J15" s="13"/>
      <c r="K15" s="13"/>
      <c r="L15" s="13"/>
      <c r="M15" s="13" t="str">
        <f t="shared" si="1"/>
        <v/>
      </c>
      <c r="N15" s="11"/>
      <c r="O15" s="2" t="s">
        <v>1017</v>
      </c>
    </row>
    <row r="16" spans="1:15" ht="12.75" customHeight="1">
      <c r="A16" s="10" t="str">
        <f t="shared" si="0"/>
        <v/>
      </c>
      <c r="B16" s="11"/>
      <c r="C16" s="11"/>
      <c r="D16" s="12"/>
      <c r="E16" s="13"/>
      <c r="F16" s="36"/>
      <c r="G16" s="13"/>
      <c r="H16" s="13"/>
      <c r="I16" s="36"/>
      <c r="J16" s="13"/>
      <c r="K16" s="13"/>
      <c r="L16" s="13"/>
      <c r="M16" s="13" t="str">
        <f t="shared" si="1"/>
        <v/>
      </c>
      <c r="N16" s="11"/>
      <c r="O16" s="2" t="s">
        <v>1018</v>
      </c>
    </row>
    <row r="17" spans="1:15" ht="12.75" customHeight="1">
      <c r="A17" s="10" t="str">
        <f t="shared" si="0"/>
        <v/>
      </c>
      <c r="B17" s="11"/>
      <c r="C17" s="11"/>
      <c r="D17" s="12"/>
      <c r="E17" s="13"/>
      <c r="F17" s="36"/>
      <c r="G17" s="13"/>
      <c r="H17" s="13"/>
      <c r="I17" s="36"/>
      <c r="J17" s="13"/>
      <c r="K17" s="13"/>
      <c r="L17" s="13"/>
      <c r="M17" s="13" t="str">
        <f t="shared" si="1"/>
        <v/>
      </c>
      <c r="N17" s="11"/>
      <c r="O17" s="2" t="s">
        <v>1019</v>
      </c>
    </row>
    <row r="18" spans="1:15" ht="12.75" customHeight="1">
      <c r="A18" s="10" t="str">
        <f t="shared" si="0"/>
        <v/>
      </c>
      <c r="B18" s="11"/>
      <c r="C18" s="11"/>
      <c r="D18" s="12"/>
      <c r="E18" s="13"/>
      <c r="F18" s="36"/>
      <c r="G18" s="13"/>
      <c r="H18" s="13"/>
      <c r="I18" s="36"/>
      <c r="J18" s="13"/>
      <c r="K18" s="13"/>
      <c r="L18" s="13"/>
      <c r="M18" s="13" t="str">
        <f t="shared" si="1"/>
        <v/>
      </c>
      <c r="N18" s="11"/>
      <c r="O18" s="2" t="s">
        <v>1020</v>
      </c>
    </row>
    <row r="19" spans="1:15" ht="12.75" customHeight="1">
      <c r="A19" s="10" t="str">
        <f t="shared" si="0"/>
        <v/>
      </c>
      <c r="B19" s="11"/>
      <c r="C19" s="11"/>
      <c r="D19" s="12"/>
      <c r="E19" s="13"/>
      <c r="F19" s="36"/>
      <c r="G19" s="13"/>
      <c r="H19" s="13"/>
      <c r="I19" s="36"/>
      <c r="J19" s="13"/>
      <c r="K19" s="13"/>
      <c r="L19" s="13"/>
      <c r="M19" s="13" t="str">
        <f t="shared" si="1"/>
        <v/>
      </c>
      <c r="N19" s="11"/>
      <c r="O19" s="2" t="s">
        <v>1021</v>
      </c>
    </row>
    <row r="20" spans="1:15" ht="12.75" customHeight="1">
      <c r="A20" s="10" t="str">
        <f t="shared" si="0"/>
        <v/>
      </c>
      <c r="B20" s="11"/>
      <c r="C20" s="11"/>
      <c r="D20" s="12"/>
      <c r="E20" s="13"/>
      <c r="F20" s="36"/>
      <c r="G20" s="13"/>
      <c r="H20" s="13"/>
      <c r="I20" s="36"/>
      <c r="J20" s="13"/>
      <c r="K20" s="13"/>
      <c r="L20" s="13"/>
      <c r="M20" s="13" t="str">
        <f t="shared" si="1"/>
        <v/>
      </c>
      <c r="N20" s="11"/>
      <c r="O20" s="2" t="s">
        <v>1022</v>
      </c>
    </row>
    <row r="21" spans="1:15" ht="12.75" customHeight="1">
      <c r="A21" s="10" t="str">
        <f t="shared" si="0"/>
        <v/>
      </c>
      <c r="B21" s="11"/>
      <c r="C21" s="11"/>
      <c r="D21" s="12"/>
      <c r="E21" s="13"/>
      <c r="F21" s="36"/>
      <c r="G21" s="13"/>
      <c r="H21" s="13"/>
      <c r="I21" s="36"/>
      <c r="J21" s="13"/>
      <c r="K21" s="13"/>
      <c r="L21" s="13"/>
      <c r="M21" s="13" t="str">
        <f t="shared" si="1"/>
        <v/>
      </c>
      <c r="N21" s="11"/>
      <c r="O21" s="2" t="s">
        <v>1023</v>
      </c>
    </row>
    <row r="22" spans="1:15" ht="12.75" customHeight="1">
      <c r="A22" s="10" t="str">
        <f t="shared" si="0"/>
        <v/>
      </c>
      <c r="B22" s="11"/>
      <c r="C22" s="11"/>
      <c r="D22" s="12"/>
      <c r="E22" s="13"/>
      <c r="F22" s="36"/>
      <c r="G22" s="13"/>
      <c r="H22" s="13"/>
      <c r="I22" s="36"/>
      <c r="J22" s="13"/>
      <c r="K22" s="13"/>
      <c r="L22" s="13"/>
      <c r="M22" s="13" t="str">
        <f t="shared" si="1"/>
        <v/>
      </c>
      <c r="N22" s="11"/>
      <c r="O22" s="2" t="s">
        <v>1024</v>
      </c>
    </row>
    <row r="23" spans="1:15" ht="12.75" customHeight="1">
      <c r="A23" s="10" t="str">
        <f t="shared" si="0"/>
        <v/>
      </c>
      <c r="B23" s="11"/>
      <c r="C23" s="11"/>
      <c r="D23" s="12"/>
      <c r="E23" s="13"/>
      <c r="F23" s="36"/>
      <c r="G23" s="13"/>
      <c r="H23" s="13"/>
      <c r="I23" s="36"/>
      <c r="J23" s="13"/>
      <c r="K23" s="13"/>
      <c r="L23" s="13"/>
      <c r="M23" s="13" t="str">
        <f t="shared" si="1"/>
        <v/>
      </c>
      <c r="N23" s="11"/>
      <c r="O23" s="2" t="s">
        <v>1025</v>
      </c>
    </row>
    <row r="24" spans="1:15" ht="12.75" customHeight="1">
      <c r="A24" s="10" t="str">
        <f t="shared" si="0"/>
        <v/>
      </c>
      <c r="B24" s="11"/>
      <c r="C24" s="11"/>
      <c r="D24" s="12"/>
      <c r="E24" s="13"/>
      <c r="F24" s="36"/>
      <c r="G24" s="13"/>
      <c r="H24" s="13"/>
      <c r="I24" s="36"/>
      <c r="J24" s="13"/>
      <c r="K24" s="13"/>
      <c r="L24" s="13"/>
      <c r="M24" s="13" t="str">
        <f t="shared" si="1"/>
        <v/>
      </c>
      <c r="N24" s="11"/>
      <c r="O24" s="2" t="s">
        <v>1026</v>
      </c>
    </row>
    <row r="25" spans="1:15" ht="12.75" customHeight="1">
      <c r="A25" s="664" t="s">
        <v>916</v>
      </c>
      <c r="B25" s="600"/>
      <c r="C25" s="600"/>
      <c r="D25" s="601"/>
      <c r="E25" s="13"/>
      <c r="F25" s="36"/>
      <c r="G25" s="13">
        <f>SUM(G8:G24)</f>
        <v>0</v>
      </c>
      <c r="H25" s="13">
        <f>SUM(H8:H24)</f>
        <v>0</v>
      </c>
      <c r="I25" s="36"/>
      <c r="J25" s="13"/>
      <c r="K25" s="13"/>
      <c r="L25" s="13">
        <f>SUM(L8:L24)</f>
        <v>0</v>
      </c>
      <c r="M25" s="13" t="str">
        <f t="shared" si="1"/>
        <v/>
      </c>
      <c r="N25" s="11"/>
    </row>
    <row r="26" spans="1:15" ht="12.75" customHeight="1">
      <c r="A26" s="664" t="s">
        <v>917</v>
      </c>
      <c r="B26" s="600"/>
      <c r="C26" s="600"/>
      <c r="D26" s="601"/>
      <c r="E26" s="13"/>
      <c r="F26" s="36"/>
      <c r="G26" s="13">
        <f>H25</f>
        <v>0</v>
      </c>
      <c r="H26" s="13"/>
      <c r="I26" s="36"/>
      <c r="J26" s="13"/>
      <c r="K26" s="13"/>
      <c r="L26" s="13"/>
      <c r="M26" s="13"/>
      <c r="N26" s="11"/>
    </row>
    <row r="27" spans="1:15" ht="15.75" customHeight="1">
      <c r="A27" s="659" t="s">
        <v>918</v>
      </c>
      <c r="B27" s="634"/>
      <c r="C27" s="634"/>
      <c r="D27" s="635"/>
      <c r="E27" s="31"/>
      <c r="F27" s="19"/>
      <c r="G27" s="19">
        <f>G25-G26</f>
        <v>0</v>
      </c>
      <c r="H27" s="19"/>
      <c r="I27" s="19"/>
      <c r="J27" s="19"/>
      <c r="K27" s="14"/>
      <c r="L27" s="19">
        <f>L25</f>
        <v>0</v>
      </c>
      <c r="M27" s="13" t="str">
        <f>IF(G27-H27=0,"",(L27-G27+H27)/(G27-H27)*100)</f>
        <v/>
      </c>
      <c r="N27" s="16"/>
    </row>
    <row r="28" spans="1:15" ht="15.75" customHeight="1">
      <c r="A28" s="3" t="str">
        <f>基本信息输入表!$K$6&amp;"填表人："&amp;基本信息输入表!$M$35</f>
        <v>被评估单位填表人：</v>
      </c>
      <c r="L28" s="3" t="str">
        <f>"评估人员："&amp;基本信息输入表!$Q$35</f>
        <v>评估人员：</v>
      </c>
      <c r="O28" s="2" t="s">
        <v>533</v>
      </c>
    </row>
    <row r="29" spans="1:15" ht="15.75" customHeight="1">
      <c r="A29" s="3" t="str">
        <f>"填表日期："&amp;YEAR(基本信息输入表!$O$35)&amp;"年"&amp;MONTH(基本信息输入表!$O$35)&amp;"月"&amp;DAY(基本信息输入表!$O$35)&amp;"日"</f>
        <v>填表日期：1900年1月0日</v>
      </c>
    </row>
    <row r="30" spans="1:15" ht="15.75" customHeight="1">
      <c r="O30" s="199"/>
    </row>
  </sheetData>
  <mergeCells count="16">
    <mergeCell ref="A26:D26"/>
    <mergeCell ref="A27:D27"/>
    <mergeCell ref="A6:A7"/>
    <mergeCell ref="B6:B7"/>
    <mergeCell ref="C6:C7"/>
    <mergeCell ref="D6:D7"/>
    <mergeCell ref="A2:N2"/>
    <mergeCell ref="A3:N3"/>
    <mergeCell ref="F6:G6"/>
    <mergeCell ref="J6:L6"/>
    <mergeCell ref="A25:D25"/>
    <mergeCell ref="E6:E7"/>
    <mergeCell ref="H6:H7"/>
    <mergeCell ref="I6:I7"/>
    <mergeCell ref="M6:M7"/>
    <mergeCell ref="N6:N7"/>
  </mergeCells>
  <phoneticPr fontId="33" type="noConversion"/>
  <hyperlinks>
    <hyperlink ref="A1" location="索引目录!A1" display="返回索引目录" xr:uid="{00000000-0004-0000-2300-000000000000}"/>
  </hyperlinks>
  <printOptions horizontalCentered="1"/>
  <pageMargins left="0.98402777777777795" right="0.98402777777777795" top="0.98402777777777795" bottom="0.98402777777777795" header="0.47222222222222199" footer="0.35416666666666702"/>
  <pageSetup paperSize="9" scale="8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AG40"/>
  <sheetViews>
    <sheetView showGridLines="0" topLeftCell="B11" zoomScale="96" zoomScaleNormal="96" workbookViewId="0">
      <selection activeCell="M8" sqref="M8:R8"/>
    </sheetView>
  </sheetViews>
  <sheetFormatPr defaultColWidth="9" defaultRowHeight="12.75"/>
  <cols>
    <col min="1" max="1" width="5.75" style="251" customWidth="1"/>
    <col min="2" max="2" width="13.25" style="251" customWidth="1"/>
    <col min="3" max="3" width="22.25" style="251" customWidth="1"/>
    <col min="4" max="4" width="11.25" style="251" customWidth="1"/>
    <col min="5" max="6" width="8" style="251" customWidth="1"/>
    <col min="7" max="7" width="4.75" style="251" customWidth="1"/>
    <col min="8" max="9" width="8" style="291" customWidth="1"/>
    <col min="10" max="12" width="11.25" style="251" customWidth="1"/>
    <col min="13" max="13" width="9.75" style="251" customWidth="1"/>
    <col min="14" max="15" width="4.75" style="251" customWidth="1"/>
    <col min="16" max="16" width="8" style="251" customWidth="1"/>
    <col min="17" max="17" width="6.25" style="251" customWidth="1"/>
    <col min="18" max="18" width="8.75" style="251" customWidth="1"/>
    <col min="19" max="19" width="4.75" style="251" customWidth="1"/>
    <col min="20" max="20" width="8.25" style="251" customWidth="1"/>
    <col min="21" max="21" width="11.75" style="251" customWidth="1"/>
    <col min="22" max="23" width="10.75" style="251" customWidth="1"/>
    <col min="24" max="24" width="7.75" style="251" customWidth="1"/>
    <col min="25" max="25" width="16.75" style="251" customWidth="1"/>
    <col min="26" max="26" width="11.75" style="273" customWidth="1"/>
    <col min="27" max="254" width="9" style="251" customWidth="1"/>
    <col min="255" max="255" width="6.5" style="251" customWidth="1"/>
    <col min="256" max="256" width="13.25" style="251" customWidth="1"/>
    <col min="257" max="258" width="12.75" style="251" customWidth="1"/>
    <col min="259" max="259" width="15.75" style="251" customWidth="1"/>
    <col min="260" max="260" width="10" style="251" customWidth="1"/>
    <col min="261" max="261" width="9" style="251" customWidth="1"/>
    <col min="262" max="262" width="9.25" style="251" customWidth="1"/>
    <col min="263" max="263" width="10" style="251" customWidth="1"/>
    <col min="264" max="264" width="11.25" style="251" customWidth="1"/>
    <col min="265" max="265" width="17.75" style="251" customWidth="1"/>
    <col min="266" max="266" width="14.25" style="251" customWidth="1"/>
    <col min="267" max="267" width="32" style="251" customWidth="1"/>
    <col min="268" max="269" width="9.25" style="251" customWidth="1"/>
    <col min="270" max="270" width="9" style="251" customWidth="1"/>
    <col min="271" max="271" width="9.25" style="251" customWidth="1"/>
    <col min="272" max="272" width="9" style="251" customWidth="1"/>
    <col min="273" max="273" width="9.25" style="251" customWidth="1"/>
    <col min="274" max="274" width="13.75" style="251" customWidth="1"/>
    <col min="275" max="275" width="12.5" style="251" customWidth="1"/>
    <col min="276" max="278" width="13.75" style="251" customWidth="1"/>
    <col min="279" max="279" width="15.75" style="251" customWidth="1"/>
    <col min="280" max="280" width="9.25" style="251" customWidth="1"/>
    <col min="281" max="281" width="22" style="251" customWidth="1"/>
    <col min="282" max="282" width="11.75" style="251" customWidth="1"/>
    <col min="283" max="510" width="9" style="251" customWidth="1"/>
    <col min="511" max="511" width="6.5" style="251" customWidth="1"/>
    <col min="512" max="512" width="13.25" style="251" customWidth="1"/>
    <col min="513" max="514" width="12.75" style="251" customWidth="1"/>
    <col min="515" max="515" width="15.75" style="251" customWidth="1"/>
    <col min="516" max="516" width="10" style="251" customWidth="1"/>
    <col min="517" max="517" width="9" style="251" customWidth="1"/>
    <col min="518" max="518" width="9.25" style="251" customWidth="1"/>
    <col min="519" max="519" width="10" style="251" customWidth="1"/>
    <col min="520" max="520" width="11.25" style="251" customWidth="1"/>
    <col min="521" max="521" width="17.75" style="251" customWidth="1"/>
    <col min="522" max="522" width="14.25" style="251" customWidth="1"/>
    <col min="523" max="523" width="32" style="251" customWidth="1"/>
    <col min="524" max="525" width="9.25" style="251" customWidth="1"/>
    <col min="526" max="526" width="9" style="251" customWidth="1"/>
    <col min="527" max="527" width="9.25" style="251" customWidth="1"/>
    <col min="528" max="528" width="9" style="251" customWidth="1"/>
    <col min="529" max="529" width="9.25" style="251" customWidth="1"/>
    <col min="530" max="530" width="13.75" style="251" customWidth="1"/>
    <col min="531" max="531" width="12.5" style="251" customWidth="1"/>
    <col min="532" max="534" width="13.75" style="251" customWidth="1"/>
    <col min="535" max="535" width="15.75" style="251" customWidth="1"/>
    <col min="536" max="536" width="9.25" style="251" customWidth="1"/>
    <col min="537" max="537" width="22" style="251" customWidth="1"/>
    <col min="538" max="538" width="11.75" style="251" customWidth="1"/>
    <col min="539" max="766" width="9" style="251" customWidth="1"/>
    <col min="767" max="767" width="6.5" style="251" customWidth="1"/>
    <col min="768" max="768" width="13.25" style="251" customWidth="1"/>
    <col min="769" max="770" width="12.75" style="251" customWidth="1"/>
    <col min="771" max="771" width="15.75" style="251" customWidth="1"/>
    <col min="772" max="772" width="10" style="251" customWidth="1"/>
    <col min="773" max="773" width="9" style="251" customWidth="1"/>
    <col min="774" max="774" width="9.25" style="251" customWidth="1"/>
    <col min="775" max="775" width="10" style="251" customWidth="1"/>
    <col min="776" max="776" width="11.25" style="251" customWidth="1"/>
    <col min="777" max="777" width="17.75" style="251" customWidth="1"/>
    <col min="778" max="778" width="14.25" style="251" customWidth="1"/>
    <col min="779" max="779" width="32" style="251" customWidth="1"/>
    <col min="780" max="781" width="9.25" style="251" customWidth="1"/>
    <col min="782" max="782" width="9" style="251" customWidth="1"/>
    <col min="783" max="783" width="9.25" style="251" customWidth="1"/>
    <col min="784" max="784" width="9" style="251" customWidth="1"/>
    <col min="785" max="785" width="9.25" style="251" customWidth="1"/>
    <col min="786" max="786" width="13.75" style="251" customWidth="1"/>
    <col min="787" max="787" width="12.5" style="251" customWidth="1"/>
    <col min="788" max="790" width="13.75" style="251" customWidth="1"/>
    <col min="791" max="791" width="15.75" style="251" customWidth="1"/>
    <col min="792" max="792" width="9.25" style="251" customWidth="1"/>
    <col min="793" max="793" width="22" style="251" customWidth="1"/>
    <col min="794" max="794" width="11.75" style="251" customWidth="1"/>
    <col min="795" max="1022" width="9" style="251" customWidth="1"/>
    <col min="1023" max="1023" width="6.5" style="251" customWidth="1"/>
    <col min="1024" max="1024" width="13.25" style="251" customWidth="1"/>
    <col min="1025" max="1026" width="12.75" style="251" customWidth="1"/>
    <col min="1027" max="1027" width="15.75" style="251" customWidth="1"/>
    <col min="1028" max="1028" width="10" style="251" customWidth="1"/>
    <col min="1029" max="1029" width="9" style="251" customWidth="1"/>
    <col min="1030" max="1030" width="9.25" style="251" customWidth="1"/>
    <col min="1031" max="1031" width="10" style="251" customWidth="1"/>
    <col min="1032" max="1032" width="11.25" style="251" customWidth="1"/>
    <col min="1033" max="1033" width="17.75" style="251" customWidth="1"/>
    <col min="1034" max="1034" width="14.25" style="251" customWidth="1"/>
    <col min="1035" max="1035" width="32" style="251" customWidth="1"/>
    <col min="1036" max="1037" width="9.25" style="251" customWidth="1"/>
    <col min="1038" max="1038" width="9" style="251" customWidth="1"/>
    <col min="1039" max="1039" width="9.25" style="251" customWidth="1"/>
    <col min="1040" max="1040" width="9" style="251" customWidth="1"/>
    <col min="1041" max="1041" width="9.25" style="251" customWidth="1"/>
    <col min="1042" max="1042" width="13.75" style="251" customWidth="1"/>
    <col min="1043" max="1043" width="12.5" style="251" customWidth="1"/>
    <col min="1044" max="1046" width="13.75" style="251" customWidth="1"/>
    <col min="1047" max="1047" width="15.75" style="251" customWidth="1"/>
    <col min="1048" max="1048" width="9.25" style="251" customWidth="1"/>
    <col min="1049" max="1049" width="22" style="251" customWidth="1"/>
    <col min="1050" max="1050" width="11.75" style="251" customWidth="1"/>
    <col min="1051" max="1278" width="9" style="251" customWidth="1"/>
    <col min="1279" max="1279" width="6.5" style="251" customWidth="1"/>
    <col min="1280" max="1280" width="13.25" style="251" customWidth="1"/>
    <col min="1281" max="1282" width="12.75" style="251" customWidth="1"/>
    <col min="1283" max="1283" width="15.75" style="251" customWidth="1"/>
    <col min="1284" max="1284" width="10" style="251" customWidth="1"/>
    <col min="1285" max="1285" width="9" style="251" customWidth="1"/>
    <col min="1286" max="1286" width="9.25" style="251" customWidth="1"/>
    <col min="1287" max="1287" width="10" style="251" customWidth="1"/>
    <col min="1288" max="1288" width="11.25" style="251" customWidth="1"/>
    <col min="1289" max="1289" width="17.75" style="251" customWidth="1"/>
    <col min="1290" max="1290" width="14.25" style="251" customWidth="1"/>
    <col min="1291" max="1291" width="32" style="251" customWidth="1"/>
    <col min="1292" max="1293" width="9.25" style="251" customWidth="1"/>
    <col min="1294" max="1294" width="9" style="251" customWidth="1"/>
    <col min="1295" max="1295" width="9.25" style="251" customWidth="1"/>
    <col min="1296" max="1296" width="9" style="251" customWidth="1"/>
    <col min="1297" max="1297" width="9.25" style="251" customWidth="1"/>
    <col min="1298" max="1298" width="13.75" style="251" customWidth="1"/>
    <col min="1299" max="1299" width="12.5" style="251" customWidth="1"/>
    <col min="1300" max="1302" width="13.75" style="251" customWidth="1"/>
    <col min="1303" max="1303" width="15.75" style="251" customWidth="1"/>
    <col min="1304" max="1304" width="9.25" style="251" customWidth="1"/>
    <col min="1305" max="1305" width="22" style="251" customWidth="1"/>
    <col min="1306" max="1306" width="11.75" style="251" customWidth="1"/>
    <col min="1307" max="1534" width="9" style="251" customWidth="1"/>
    <col min="1535" max="1535" width="6.5" style="251" customWidth="1"/>
    <col min="1536" max="1536" width="13.25" style="251" customWidth="1"/>
    <col min="1537" max="1538" width="12.75" style="251" customWidth="1"/>
    <col min="1539" max="1539" width="15.75" style="251" customWidth="1"/>
    <col min="1540" max="1540" width="10" style="251" customWidth="1"/>
    <col min="1541" max="1541" width="9" style="251" customWidth="1"/>
    <col min="1542" max="1542" width="9.25" style="251" customWidth="1"/>
    <col min="1543" max="1543" width="10" style="251" customWidth="1"/>
    <col min="1544" max="1544" width="11.25" style="251" customWidth="1"/>
    <col min="1545" max="1545" width="17.75" style="251" customWidth="1"/>
    <col min="1546" max="1546" width="14.25" style="251" customWidth="1"/>
    <col min="1547" max="1547" width="32" style="251" customWidth="1"/>
    <col min="1548" max="1549" width="9.25" style="251" customWidth="1"/>
    <col min="1550" max="1550" width="9" style="251" customWidth="1"/>
    <col min="1551" max="1551" width="9.25" style="251" customWidth="1"/>
    <col min="1552" max="1552" width="9" style="251" customWidth="1"/>
    <col min="1553" max="1553" width="9.25" style="251" customWidth="1"/>
    <col min="1554" max="1554" width="13.75" style="251" customWidth="1"/>
    <col min="1555" max="1555" width="12.5" style="251" customWidth="1"/>
    <col min="1556" max="1558" width="13.75" style="251" customWidth="1"/>
    <col min="1559" max="1559" width="15.75" style="251" customWidth="1"/>
    <col min="1560" max="1560" width="9.25" style="251" customWidth="1"/>
    <col min="1561" max="1561" width="22" style="251" customWidth="1"/>
    <col min="1562" max="1562" width="11.75" style="251" customWidth="1"/>
    <col min="1563" max="1790" width="9" style="251" customWidth="1"/>
    <col min="1791" max="1791" width="6.5" style="251" customWidth="1"/>
    <col min="1792" max="1792" width="13.25" style="251" customWidth="1"/>
    <col min="1793" max="1794" width="12.75" style="251" customWidth="1"/>
    <col min="1795" max="1795" width="15.75" style="251" customWidth="1"/>
    <col min="1796" max="1796" width="10" style="251" customWidth="1"/>
    <col min="1797" max="1797" width="9" style="251" customWidth="1"/>
    <col min="1798" max="1798" width="9.25" style="251" customWidth="1"/>
    <col min="1799" max="1799" width="10" style="251" customWidth="1"/>
    <col min="1800" max="1800" width="11.25" style="251" customWidth="1"/>
    <col min="1801" max="1801" width="17.75" style="251" customWidth="1"/>
    <col min="1802" max="1802" width="14.25" style="251" customWidth="1"/>
    <col min="1803" max="1803" width="32" style="251" customWidth="1"/>
    <col min="1804" max="1805" width="9.25" style="251" customWidth="1"/>
    <col min="1806" max="1806" width="9" style="251" customWidth="1"/>
    <col min="1807" max="1807" width="9.25" style="251" customWidth="1"/>
    <col min="1808" max="1808" width="9" style="251" customWidth="1"/>
    <col min="1809" max="1809" width="9.25" style="251" customWidth="1"/>
    <col min="1810" max="1810" width="13.75" style="251" customWidth="1"/>
    <col min="1811" max="1811" width="12.5" style="251" customWidth="1"/>
    <col min="1812" max="1814" width="13.75" style="251" customWidth="1"/>
    <col min="1815" max="1815" width="15.75" style="251" customWidth="1"/>
    <col min="1816" max="1816" width="9.25" style="251" customWidth="1"/>
    <col min="1817" max="1817" width="22" style="251" customWidth="1"/>
    <col min="1818" max="1818" width="11.75" style="251" customWidth="1"/>
    <col min="1819" max="2046" width="9" style="251" customWidth="1"/>
    <col min="2047" max="2047" width="6.5" style="251" customWidth="1"/>
    <col min="2048" max="2048" width="13.25" style="251" customWidth="1"/>
    <col min="2049" max="2050" width="12.75" style="251" customWidth="1"/>
    <col min="2051" max="2051" width="15.75" style="251" customWidth="1"/>
    <col min="2052" max="2052" width="10" style="251" customWidth="1"/>
    <col min="2053" max="2053" width="9" style="251" customWidth="1"/>
    <col min="2054" max="2054" width="9.25" style="251" customWidth="1"/>
    <col min="2055" max="2055" width="10" style="251" customWidth="1"/>
    <col min="2056" max="2056" width="11.25" style="251" customWidth="1"/>
    <col min="2057" max="2057" width="17.75" style="251" customWidth="1"/>
    <col min="2058" max="2058" width="14.25" style="251" customWidth="1"/>
    <col min="2059" max="2059" width="32" style="251" customWidth="1"/>
    <col min="2060" max="2061" width="9.25" style="251" customWidth="1"/>
    <col min="2062" max="2062" width="9" style="251" customWidth="1"/>
    <col min="2063" max="2063" width="9.25" style="251" customWidth="1"/>
    <col min="2064" max="2064" width="9" style="251" customWidth="1"/>
    <col min="2065" max="2065" width="9.25" style="251" customWidth="1"/>
    <col min="2066" max="2066" width="13.75" style="251" customWidth="1"/>
    <col min="2067" max="2067" width="12.5" style="251" customWidth="1"/>
    <col min="2068" max="2070" width="13.75" style="251" customWidth="1"/>
    <col min="2071" max="2071" width="15.75" style="251" customWidth="1"/>
    <col min="2072" max="2072" width="9.25" style="251" customWidth="1"/>
    <col min="2073" max="2073" width="22" style="251" customWidth="1"/>
    <col min="2074" max="2074" width="11.75" style="251" customWidth="1"/>
    <col min="2075" max="2302" width="9" style="251" customWidth="1"/>
    <col min="2303" max="2303" width="6.5" style="251" customWidth="1"/>
    <col min="2304" max="2304" width="13.25" style="251" customWidth="1"/>
    <col min="2305" max="2306" width="12.75" style="251" customWidth="1"/>
    <col min="2307" max="2307" width="15.75" style="251" customWidth="1"/>
    <col min="2308" max="2308" width="10" style="251" customWidth="1"/>
    <col min="2309" max="2309" width="9" style="251" customWidth="1"/>
    <col min="2310" max="2310" width="9.25" style="251" customWidth="1"/>
    <col min="2311" max="2311" width="10" style="251" customWidth="1"/>
    <col min="2312" max="2312" width="11.25" style="251" customWidth="1"/>
    <col min="2313" max="2313" width="17.75" style="251" customWidth="1"/>
    <col min="2314" max="2314" width="14.25" style="251" customWidth="1"/>
    <col min="2315" max="2315" width="32" style="251" customWidth="1"/>
    <col min="2316" max="2317" width="9.25" style="251" customWidth="1"/>
    <col min="2318" max="2318" width="9" style="251" customWidth="1"/>
    <col min="2319" max="2319" width="9.25" style="251" customWidth="1"/>
    <col min="2320" max="2320" width="9" style="251" customWidth="1"/>
    <col min="2321" max="2321" width="9.25" style="251" customWidth="1"/>
    <col min="2322" max="2322" width="13.75" style="251" customWidth="1"/>
    <col min="2323" max="2323" width="12.5" style="251" customWidth="1"/>
    <col min="2324" max="2326" width="13.75" style="251" customWidth="1"/>
    <col min="2327" max="2327" width="15.75" style="251" customWidth="1"/>
    <col min="2328" max="2328" width="9.25" style="251" customWidth="1"/>
    <col min="2329" max="2329" width="22" style="251" customWidth="1"/>
    <col min="2330" max="2330" width="11.75" style="251" customWidth="1"/>
    <col min="2331" max="2558" width="9" style="251" customWidth="1"/>
    <col min="2559" max="2559" width="6.5" style="251" customWidth="1"/>
    <col min="2560" max="2560" width="13.25" style="251" customWidth="1"/>
    <col min="2561" max="2562" width="12.75" style="251" customWidth="1"/>
    <col min="2563" max="2563" width="15.75" style="251" customWidth="1"/>
    <col min="2564" max="2564" width="10" style="251" customWidth="1"/>
    <col min="2565" max="2565" width="9" style="251" customWidth="1"/>
    <col min="2566" max="2566" width="9.25" style="251" customWidth="1"/>
    <col min="2567" max="2567" width="10" style="251" customWidth="1"/>
    <col min="2568" max="2568" width="11.25" style="251" customWidth="1"/>
    <col min="2569" max="2569" width="17.75" style="251" customWidth="1"/>
    <col min="2570" max="2570" width="14.25" style="251" customWidth="1"/>
    <col min="2571" max="2571" width="32" style="251" customWidth="1"/>
    <col min="2572" max="2573" width="9.25" style="251" customWidth="1"/>
    <col min="2574" max="2574" width="9" style="251" customWidth="1"/>
    <col min="2575" max="2575" width="9.25" style="251" customWidth="1"/>
    <col min="2576" max="2576" width="9" style="251" customWidth="1"/>
    <col min="2577" max="2577" width="9.25" style="251" customWidth="1"/>
    <col min="2578" max="2578" width="13.75" style="251" customWidth="1"/>
    <col min="2579" max="2579" width="12.5" style="251" customWidth="1"/>
    <col min="2580" max="2582" width="13.75" style="251" customWidth="1"/>
    <col min="2583" max="2583" width="15.75" style="251" customWidth="1"/>
    <col min="2584" max="2584" width="9.25" style="251" customWidth="1"/>
    <col min="2585" max="2585" width="22" style="251" customWidth="1"/>
    <col min="2586" max="2586" width="11.75" style="251" customWidth="1"/>
    <col min="2587" max="2814" width="9" style="251" customWidth="1"/>
    <col min="2815" max="2815" width="6.5" style="251" customWidth="1"/>
    <col min="2816" max="2816" width="13.25" style="251" customWidth="1"/>
    <col min="2817" max="2818" width="12.75" style="251" customWidth="1"/>
    <col min="2819" max="2819" width="15.75" style="251" customWidth="1"/>
    <col min="2820" max="2820" width="10" style="251" customWidth="1"/>
    <col min="2821" max="2821" width="9" style="251" customWidth="1"/>
    <col min="2822" max="2822" width="9.25" style="251" customWidth="1"/>
    <col min="2823" max="2823" width="10" style="251" customWidth="1"/>
    <col min="2824" max="2824" width="11.25" style="251" customWidth="1"/>
    <col min="2825" max="2825" width="17.75" style="251" customWidth="1"/>
    <col min="2826" max="2826" width="14.25" style="251" customWidth="1"/>
    <col min="2827" max="2827" width="32" style="251" customWidth="1"/>
    <col min="2828" max="2829" width="9.25" style="251" customWidth="1"/>
    <col min="2830" max="2830" width="9" style="251" customWidth="1"/>
    <col min="2831" max="2831" width="9.25" style="251" customWidth="1"/>
    <col min="2832" max="2832" width="9" style="251" customWidth="1"/>
    <col min="2833" max="2833" width="9.25" style="251" customWidth="1"/>
    <col min="2834" max="2834" width="13.75" style="251" customWidth="1"/>
    <col min="2835" max="2835" width="12.5" style="251" customWidth="1"/>
    <col min="2836" max="2838" width="13.75" style="251" customWidth="1"/>
    <col min="2839" max="2839" width="15.75" style="251" customWidth="1"/>
    <col min="2840" max="2840" width="9.25" style="251" customWidth="1"/>
    <col min="2841" max="2841" width="22" style="251" customWidth="1"/>
    <col min="2842" max="2842" width="11.75" style="251" customWidth="1"/>
    <col min="2843" max="3070" width="9" style="251" customWidth="1"/>
    <col min="3071" max="3071" width="6.5" style="251" customWidth="1"/>
    <col min="3072" max="3072" width="13.25" style="251" customWidth="1"/>
    <col min="3073" max="3074" width="12.75" style="251" customWidth="1"/>
    <col min="3075" max="3075" width="15.75" style="251" customWidth="1"/>
    <col min="3076" max="3076" width="10" style="251" customWidth="1"/>
    <col min="3077" max="3077" width="9" style="251" customWidth="1"/>
    <col min="3078" max="3078" width="9.25" style="251" customWidth="1"/>
    <col min="3079" max="3079" width="10" style="251" customWidth="1"/>
    <col min="3080" max="3080" width="11.25" style="251" customWidth="1"/>
    <col min="3081" max="3081" width="17.75" style="251" customWidth="1"/>
    <col min="3082" max="3082" width="14.25" style="251" customWidth="1"/>
    <col min="3083" max="3083" width="32" style="251" customWidth="1"/>
    <col min="3084" max="3085" width="9.25" style="251" customWidth="1"/>
    <col min="3086" max="3086" width="9" style="251" customWidth="1"/>
    <col min="3087" max="3087" width="9.25" style="251" customWidth="1"/>
    <col min="3088" max="3088" width="9" style="251" customWidth="1"/>
    <col min="3089" max="3089" width="9.25" style="251" customWidth="1"/>
    <col min="3090" max="3090" width="13.75" style="251" customWidth="1"/>
    <col min="3091" max="3091" width="12.5" style="251" customWidth="1"/>
    <col min="3092" max="3094" width="13.75" style="251" customWidth="1"/>
    <col min="3095" max="3095" width="15.75" style="251" customWidth="1"/>
    <col min="3096" max="3096" width="9.25" style="251" customWidth="1"/>
    <col min="3097" max="3097" width="22" style="251" customWidth="1"/>
    <col min="3098" max="3098" width="11.75" style="251" customWidth="1"/>
    <col min="3099" max="3326" width="9" style="251" customWidth="1"/>
    <col min="3327" max="3327" width="6.5" style="251" customWidth="1"/>
    <col min="3328" max="3328" width="13.25" style="251" customWidth="1"/>
    <col min="3329" max="3330" width="12.75" style="251" customWidth="1"/>
    <col min="3331" max="3331" width="15.75" style="251" customWidth="1"/>
    <col min="3332" max="3332" width="10" style="251" customWidth="1"/>
    <col min="3333" max="3333" width="9" style="251" customWidth="1"/>
    <col min="3334" max="3334" width="9.25" style="251" customWidth="1"/>
    <col min="3335" max="3335" width="10" style="251" customWidth="1"/>
    <col min="3336" max="3336" width="11.25" style="251" customWidth="1"/>
    <col min="3337" max="3337" width="17.75" style="251" customWidth="1"/>
    <col min="3338" max="3338" width="14.25" style="251" customWidth="1"/>
    <col min="3339" max="3339" width="32" style="251" customWidth="1"/>
    <col min="3340" max="3341" width="9.25" style="251" customWidth="1"/>
    <col min="3342" max="3342" width="9" style="251" customWidth="1"/>
    <col min="3343" max="3343" width="9.25" style="251" customWidth="1"/>
    <col min="3344" max="3344" width="9" style="251" customWidth="1"/>
    <col min="3345" max="3345" width="9.25" style="251" customWidth="1"/>
    <col min="3346" max="3346" width="13.75" style="251" customWidth="1"/>
    <col min="3347" max="3347" width="12.5" style="251" customWidth="1"/>
    <col min="3348" max="3350" width="13.75" style="251" customWidth="1"/>
    <col min="3351" max="3351" width="15.75" style="251" customWidth="1"/>
    <col min="3352" max="3352" width="9.25" style="251" customWidth="1"/>
    <col min="3353" max="3353" width="22" style="251" customWidth="1"/>
    <col min="3354" max="3354" width="11.75" style="251" customWidth="1"/>
    <col min="3355" max="3582" width="9" style="251" customWidth="1"/>
    <col min="3583" max="3583" width="6.5" style="251" customWidth="1"/>
    <col min="3584" max="3584" width="13.25" style="251" customWidth="1"/>
    <col min="3585" max="3586" width="12.75" style="251" customWidth="1"/>
    <col min="3587" max="3587" width="15.75" style="251" customWidth="1"/>
    <col min="3588" max="3588" width="10" style="251" customWidth="1"/>
    <col min="3589" max="3589" width="9" style="251" customWidth="1"/>
    <col min="3590" max="3590" width="9.25" style="251" customWidth="1"/>
    <col min="3591" max="3591" width="10" style="251" customWidth="1"/>
    <col min="3592" max="3592" width="11.25" style="251" customWidth="1"/>
    <col min="3593" max="3593" width="17.75" style="251" customWidth="1"/>
    <col min="3594" max="3594" width="14.25" style="251" customWidth="1"/>
    <col min="3595" max="3595" width="32" style="251" customWidth="1"/>
    <col min="3596" max="3597" width="9.25" style="251" customWidth="1"/>
    <col min="3598" max="3598" width="9" style="251" customWidth="1"/>
    <col min="3599" max="3599" width="9.25" style="251" customWidth="1"/>
    <col min="3600" max="3600" width="9" style="251" customWidth="1"/>
    <col min="3601" max="3601" width="9.25" style="251" customWidth="1"/>
    <col min="3602" max="3602" width="13.75" style="251" customWidth="1"/>
    <col min="3603" max="3603" width="12.5" style="251" customWidth="1"/>
    <col min="3604" max="3606" width="13.75" style="251" customWidth="1"/>
    <col min="3607" max="3607" width="15.75" style="251" customWidth="1"/>
    <col min="3608" max="3608" width="9.25" style="251" customWidth="1"/>
    <col min="3609" max="3609" width="22" style="251" customWidth="1"/>
    <col min="3610" max="3610" width="11.75" style="251" customWidth="1"/>
    <col min="3611" max="3838" width="9" style="251" customWidth="1"/>
    <col min="3839" max="3839" width="6.5" style="251" customWidth="1"/>
    <col min="3840" max="3840" width="13.25" style="251" customWidth="1"/>
    <col min="3841" max="3842" width="12.75" style="251" customWidth="1"/>
    <col min="3843" max="3843" width="15.75" style="251" customWidth="1"/>
    <col min="3844" max="3844" width="10" style="251" customWidth="1"/>
    <col min="3845" max="3845" width="9" style="251" customWidth="1"/>
    <col min="3846" max="3846" width="9.25" style="251" customWidth="1"/>
    <col min="3847" max="3847" width="10" style="251" customWidth="1"/>
    <col min="3848" max="3848" width="11.25" style="251" customWidth="1"/>
    <col min="3849" max="3849" width="17.75" style="251" customWidth="1"/>
    <col min="3850" max="3850" width="14.25" style="251" customWidth="1"/>
    <col min="3851" max="3851" width="32" style="251" customWidth="1"/>
    <col min="3852" max="3853" width="9.25" style="251" customWidth="1"/>
    <col min="3854" max="3854" width="9" style="251" customWidth="1"/>
    <col min="3855" max="3855" width="9.25" style="251" customWidth="1"/>
    <col min="3856" max="3856" width="9" style="251" customWidth="1"/>
    <col min="3857" max="3857" width="9.25" style="251" customWidth="1"/>
    <col min="3858" max="3858" width="13.75" style="251" customWidth="1"/>
    <col min="3859" max="3859" width="12.5" style="251" customWidth="1"/>
    <col min="3860" max="3862" width="13.75" style="251" customWidth="1"/>
    <col min="3863" max="3863" width="15.75" style="251" customWidth="1"/>
    <col min="3864" max="3864" width="9.25" style="251" customWidth="1"/>
    <col min="3865" max="3865" width="22" style="251" customWidth="1"/>
    <col min="3866" max="3866" width="11.75" style="251" customWidth="1"/>
    <col min="3867" max="4094" width="9" style="251" customWidth="1"/>
    <col min="4095" max="4095" width="6.5" style="251" customWidth="1"/>
    <col min="4096" max="4096" width="13.25" style="251" customWidth="1"/>
    <col min="4097" max="4098" width="12.75" style="251" customWidth="1"/>
    <col min="4099" max="4099" width="15.75" style="251" customWidth="1"/>
    <col min="4100" max="4100" width="10" style="251" customWidth="1"/>
    <col min="4101" max="4101" width="9" style="251" customWidth="1"/>
    <col min="4102" max="4102" width="9.25" style="251" customWidth="1"/>
    <col min="4103" max="4103" width="10" style="251" customWidth="1"/>
    <col min="4104" max="4104" width="11.25" style="251" customWidth="1"/>
    <col min="4105" max="4105" width="17.75" style="251" customWidth="1"/>
    <col min="4106" max="4106" width="14.25" style="251" customWidth="1"/>
    <col min="4107" max="4107" width="32" style="251" customWidth="1"/>
    <col min="4108" max="4109" width="9.25" style="251" customWidth="1"/>
    <col min="4110" max="4110" width="9" style="251" customWidth="1"/>
    <col min="4111" max="4111" width="9.25" style="251" customWidth="1"/>
    <col min="4112" max="4112" width="9" style="251" customWidth="1"/>
    <col min="4113" max="4113" width="9.25" style="251" customWidth="1"/>
    <col min="4114" max="4114" width="13.75" style="251" customWidth="1"/>
    <col min="4115" max="4115" width="12.5" style="251" customWidth="1"/>
    <col min="4116" max="4118" width="13.75" style="251" customWidth="1"/>
    <col min="4119" max="4119" width="15.75" style="251" customWidth="1"/>
    <col min="4120" max="4120" width="9.25" style="251" customWidth="1"/>
    <col min="4121" max="4121" width="22" style="251" customWidth="1"/>
    <col min="4122" max="4122" width="11.75" style="251" customWidth="1"/>
    <col min="4123" max="4350" width="9" style="251" customWidth="1"/>
    <col min="4351" max="4351" width="6.5" style="251" customWidth="1"/>
    <col min="4352" max="4352" width="13.25" style="251" customWidth="1"/>
    <col min="4353" max="4354" width="12.75" style="251" customWidth="1"/>
    <col min="4355" max="4355" width="15.75" style="251" customWidth="1"/>
    <col min="4356" max="4356" width="10" style="251" customWidth="1"/>
    <col min="4357" max="4357" width="9" style="251" customWidth="1"/>
    <col min="4358" max="4358" width="9.25" style="251" customWidth="1"/>
    <col min="4359" max="4359" width="10" style="251" customWidth="1"/>
    <col min="4360" max="4360" width="11.25" style="251" customWidth="1"/>
    <col min="4361" max="4361" width="17.75" style="251" customWidth="1"/>
    <col min="4362" max="4362" width="14.25" style="251" customWidth="1"/>
    <col min="4363" max="4363" width="32" style="251" customWidth="1"/>
    <col min="4364" max="4365" width="9.25" style="251" customWidth="1"/>
    <col min="4366" max="4366" width="9" style="251" customWidth="1"/>
    <col min="4367" max="4367" width="9.25" style="251" customWidth="1"/>
    <col min="4368" max="4368" width="9" style="251" customWidth="1"/>
    <col min="4369" max="4369" width="9.25" style="251" customWidth="1"/>
    <col min="4370" max="4370" width="13.75" style="251" customWidth="1"/>
    <col min="4371" max="4371" width="12.5" style="251" customWidth="1"/>
    <col min="4372" max="4374" width="13.75" style="251" customWidth="1"/>
    <col min="4375" max="4375" width="15.75" style="251" customWidth="1"/>
    <col min="4376" max="4376" width="9.25" style="251" customWidth="1"/>
    <col min="4377" max="4377" width="22" style="251" customWidth="1"/>
    <col min="4378" max="4378" width="11.75" style="251" customWidth="1"/>
    <col min="4379" max="4606" width="9" style="251" customWidth="1"/>
    <col min="4607" max="4607" width="6.5" style="251" customWidth="1"/>
    <col min="4608" max="4608" width="13.25" style="251" customWidth="1"/>
    <col min="4609" max="4610" width="12.75" style="251" customWidth="1"/>
    <col min="4611" max="4611" width="15.75" style="251" customWidth="1"/>
    <col min="4612" max="4612" width="10" style="251" customWidth="1"/>
    <col min="4613" max="4613" width="9" style="251" customWidth="1"/>
    <col min="4614" max="4614" width="9.25" style="251" customWidth="1"/>
    <col min="4615" max="4615" width="10" style="251" customWidth="1"/>
    <col min="4616" max="4616" width="11.25" style="251" customWidth="1"/>
    <col min="4617" max="4617" width="17.75" style="251" customWidth="1"/>
    <col min="4618" max="4618" width="14.25" style="251" customWidth="1"/>
    <col min="4619" max="4619" width="32" style="251" customWidth="1"/>
    <col min="4620" max="4621" width="9.25" style="251" customWidth="1"/>
    <col min="4622" max="4622" width="9" style="251" customWidth="1"/>
    <col min="4623" max="4623" width="9.25" style="251" customWidth="1"/>
    <col min="4624" max="4624" width="9" style="251" customWidth="1"/>
    <col min="4625" max="4625" width="9.25" style="251" customWidth="1"/>
    <col min="4626" max="4626" width="13.75" style="251" customWidth="1"/>
    <col min="4627" max="4627" width="12.5" style="251" customWidth="1"/>
    <col min="4628" max="4630" width="13.75" style="251" customWidth="1"/>
    <col min="4631" max="4631" width="15.75" style="251" customWidth="1"/>
    <col min="4632" max="4632" width="9.25" style="251" customWidth="1"/>
    <col min="4633" max="4633" width="22" style="251" customWidth="1"/>
    <col min="4634" max="4634" width="11.75" style="251" customWidth="1"/>
    <col min="4635" max="4862" width="9" style="251" customWidth="1"/>
    <col min="4863" max="4863" width="6.5" style="251" customWidth="1"/>
    <col min="4864" max="4864" width="13.25" style="251" customWidth="1"/>
    <col min="4865" max="4866" width="12.75" style="251" customWidth="1"/>
    <col min="4867" max="4867" width="15.75" style="251" customWidth="1"/>
    <col min="4868" max="4868" width="10" style="251" customWidth="1"/>
    <col min="4869" max="4869" width="9" style="251" customWidth="1"/>
    <col min="4870" max="4870" width="9.25" style="251" customWidth="1"/>
    <col min="4871" max="4871" width="10" style="251" customWidth="1"/>
    <col min="4872" max="4872" width="11.25" style="251" customWidth="1"/>
    <col min="4873" max="4873" width="17.75" style="251" customWidth="1"/>
    <col min="4874" max="4874" width="14.25" style="251" customWidth="1"/>
    <col min="4875" max="4875" width="32" style="251" customWidth="1"/>
    <col min="4876" max="4877" width="9.25" style="251" customWidth="1"/>
    <col min="4878" max="4878" width="9" style="251" customWidth="1"/>
    <col min="4879" max="4879" width="9.25" style="251" customWidth="1"/>
    <col min="4880" max="4880" width="9" style="251" customWidth="1"/>
    <col min="4881" max="4881" width="9.25" style="251" customWidth="1"/>
    <col min="4882" max="4882" width="13.75" style="251" customWidth="1"/>
    <col min="4883" max="4883" width="12.5" style="251" customWidth="1"/>
    <col min="4884" max="4886" width="13.75" style="251" customWidth="1"/>
    <col min="4887" max="4887" width="15.75" style="251" customWidth="1"/>
    <col min="4888" max="4888" width="9.25" style="251" customWidth="1"/>
    <col min="4889" max="4889" width="22" style="251" customWidth="1"/>
    <col min="4890" max="4890" width="11.75" style="251" customWidth="1"/>
    <col min="4891" max="5118" width="9" style="251" customWidth="1"/>
    <col min="5119" max="5119" width="6.5" style="251" customWidth="1"/>
    <col min="5120" max="5120" width="13.25" style="251" customWidth="1"/>
    <col min="5121" max="5122" width="12.75" style="251" customWidth="1"/>
    <col min="5123" max="5123" width="15.75" style="251" customWidth="1"/>
    <col min="5124" max="5124" width="10" style="251" customWidth="1"/>
    <col min="5125" max="5125" width="9" style="251" customWidth="1"/>
    <col min="5126" max="5126" width="9.25" style="251" customWidth="1"/>
    <col min="5127" max="5127" width="10" style="251" customWidth="1"/>
    <col min="5128" max="5128" width="11.25" style="251" customWidth="1"/>
    <col min="5129" max="5129" width="17.75" style="251" customWidth="1"/>
    <col min="5130" max="5130" width="14.25" style="251" customWidth="1"/>
    <col min="5131" max="5131" width="32" style="251" customWidth="1"/>
    <col min="5132" max="5133" width="9.25" style="251" customWidth="1"/>
    <col min="5134" max="5134" width="9" style="251" customWidth="1"/>
    <col min="5135" max="5135" width="9.25" style="251" customWidth="1"/>
    <col min="5136" max="5136" width="9" style="251" customWidth="1"/>
    <col min="5137" max="5137" width="9.25" style="251" customWidth="1"/>
    <col min="5138" max="5138" width="13.75" style="251" customWidth="1"/>
    <col min="5139" max="5139" width="12.5" style="251" customWidth="1"/>
    <col min="5140" max="5142" width="13.75" style="251" customWidth="1"/>
    <col min="5143" max="5143" width="15.75" style="251" customWidth="1"/>
    <col min="5144" max="5144" width="9.25" style="251" customWidth="1"/>
    <col min="5145" max="5145" width="22" style="251" customWidth="1"/>
    <col min="5146" max="5146" width="11.75" style="251" customWidth="1"/>
    <col min="5147" max="5374" width="9" style="251" customWidth="1"/>
    <col min="5375" max="5375" width="6.5" style="251" customWidth="1"/>
    <col min="5376" max="5376" width="13.25" style="251" customWidth="1"/>
    <col min="5377" max="5378" width="12.75" style="251" customWidth="1"/>
    <col min="5379" max="5379" width="15.75" style="251" customWidth="1"/>
    <col min="5380" max="5380" width="10" style="251" customWidth="1"/>
    <col min="5381" max="5381" width="9" style="251" customWidth="1"/>
    <col min="5382" max="5382" width="9.25" style="251" customWidth="1"/>
    <col min="5383" max="5383" width="10" style="251" customWidth="1"/>
    <col min="5384" max="5384" width="11.25" style="251" customWidth="1"/>
    <col min="5385" max="5385" width="17.75" style="251" customWidth="1"/>
    <col min="5386" max="5386" width="14.25" style="251" customWidth="1"/>
    <col min="5387" max="5387" width="32" style="251" customWidth="1"/>
    <col min="5388" max="5389" width="9.25" style="251" customWidth="1"/>
    <col min="5390" max="5390" width="9" style="251" customWidth="1"/>
    <col min="5391" max="5391" width="9.25" style="251" customWidth="1"/>
    <col min="5392" max="5392" width="9" style="251" customWidth="1"/>
    <col min="5393" max="5393" width="9.25" style="251" customWidth="1"/>
    <col min="5394" max="5394" width="13.75" style="251" customWidth="1"/>
    <col min="5395" max="5395" width="12.5" style="251" customWidth="1"/>
    <col min="5396" max="5398" width="13.75" style="251" customWidth="1"/>
    <col min="5399" max="5399" width="15.75" style="251" customWidth="1"/>
    <col min="5400" max="5400" width="9.25" style="251" customWidth="1"/>
    <col min="5401" max="5401" width="22" style="251" customWidth="1"/>
    <col min="5402" max="5402" width="11.75" style="251" customWidth="1"/>
    <col min="5403" max="5630" width="9" style="251" customWidth="1"/>
    <col min="5631" max="5631" width="6.5" style="251" customWidth="1"/>
    <col min="5632" max="5632" width="13.25" style="251" customWidth="1"/>
    <col min="5633" max="5634" width="12.75" style="251" customWidth="1"/>
    <col min="5635" max="5635" width="15.75" style="251" customWidth="1"/>
    <col min="5636" max="5636" width="10" style="251" customWidth="1"/>
    <col min="5637" max="5637" width="9" style="251" customWidth="1"/>
    <col min="5638" max="5638" width="9.25" style="251" customWidth="1"/>
    <col min="5639" max="5639" width="10" style="251" customWidth="1"/>
    <col min="5640" max="5640" width="11.25" style="251" customWidth="1"/>
    <col min="5641" max="5641" width="17.75" style="251" customWidth="1"/>
    <col min="5642" max="5642" width="14.25" style="251" customWidth="1"/>
    <col min="5643" max="5643" width="32" style="251" customWidth="1"/>
    <col min="5644" max="5645" width="9.25" style="251" customWidth="1"/>
    <col min="5646" max="5646" width="9" style="251" customWidth="1"/>
    <col min="5647" max="5647" width="9.25" style="251" customWidth="1"/>
    <col min="5648" max="5648" width="9" style="251" customWidth="1"/>
    <col min="5649" max="5649" width="9.25" style="251" customWidth="1"/>
    <col min="5650" max="5650" width="13.75" style="251" customWidth="1"/>
    <col min="5651" max="5651" width="12.5" style="251" customWidth="1"/>
    <col min="5652" max="5654" width="13.75" style="251" customWidth="1"/>
    <col min="5655" max="5655" width="15.75" style="251" customWidth="1"/>
    <col min="5656" max="5656" width="9.25" style="251" customWidth="1"/>
    <col min="5657" max="5657" width="22" style="251" customWidth="1"/>
    <col min="5658" max="5658" width="11.75" style="251" customWidth="1"/>
    <col min="5659" max="5886" width="9" style="251" customWidth="1"/>
    <col min="5887" max="5887" width="6.5" style="251" customWidth="1"/>
    <col min="5888" max="5888" width="13.25" style="251" customWidth="1"/>
    <col min="5889" max="5890" width="12.75" style="251" customWidth="1"/>
    <col min="5891" max="5891" width="15.75" style="251" customWidth="1"/>
    <col min="5892" max="5892" width="10" style="251" customWidth="1"/>
    <col min="5893" max="5893" width="9" style="251" customWidth="1"/>
    <col min="5894" max="5894" width="9.25" style="251" customWidth="1"/>
    <col min="5895" max="5895" width="10" style="251" customWidth="1"/>
    <col min="5896" max="5896" width="11.25" style="251" customWidth="1"/>
    <col min="5897" max="5897" width="17.75" style="251" customWidth="1"/>
    <col min="5898" max="5898" width="14.25" style="251" customWidth="1"/>
    <col min="5899" max="5899" width="32" style="251" customWidth="1"/>
    <col min="5900" max="5901" width="9.25" style="251" customWidth="1"/>
    <col min="5902" max="5902" width="9" style="251" customWidth="1"/>
    <col min="5903" max="5903" width="9.25" style="251" customWidth="1"/>
    <col min="5904" max="5904" width="9" style="251" customWidth="1"/>
    <col min="5905" max="5905" width="9.25" style="251" customWidth="1"/>
    <col min="5906" max="5906" width="13.75" style="251" customWidth="1"/>
    <col min="5907" max="5907" width="12.5" style="251" customWidth="1"/>
    <col min="5908" max="5910" width="13.75" style="251" customWidth="1"/>
    <col min="5911" max="5911" width="15.75" style="251" customWidth="1"/>
    <col min="5912" max="5912" width="9.25" style="251" customWidth="1"/>
    <col min="5913" max="5913" width="22" style="251" customWidth="1"/>
    <col min="5914" max="5914" width="11.75" style="251" customWidth="1"/>
    <col min="5915" max="6142" width="9" style="251" customWidth="1"/>
    <col min="6143" max="6143" width="6.5" style="251" customWidth="1"/>
    <col min="6144" max="6144" width="13.25" style="251" customWidth="1"/>
    <col min="6145" max="6146" width="12.75" style="251" customWidth="1"/>
    <col min="6147" max="6147" width="15.75" style="251" customWidth="1"/>
    <col min="6148" max="6148" width="10" style="251" customWidth="1"/>
    <col min="6149" max="6149" width="9" style="251" customWidth="1"/>
    <col min="6150" max="6150" width="9.25" style="251" customWidth="1"/>
    <col min="6151" max="6151" width="10" style="251" customWidth="1"/>
    <col min="6152" max="6152" width="11.25" style="251" customWidth="1"/>
    <col min="6153" max="6153" width="17.75" style="251" customWidth="1"/>
    <col min="6154" max="6154" width="14.25" style="251" customWidth="1"/>
    <col min="6155" max="6155" width="32" style="251" customWidth="1"/>
    <col min="6156" max="6157" width="9.25" style="251" customWidth="1"/>
    <col min="6158" max="6158" width="9" style="251" customWidth="1"/>
    <col min="6159" max="6159" width="9.25" style="251" customWidth="1"/>
    <col min="6160" max="6160" width="9" style="251" customWidth="1"/>
    <col min="6161" max="6161" width="9.25" style="251" customWidth="1"/>
    <col min="6162" max="6162" width="13.75" style="251" customWidth="1"/>
    <col min="6163" max="6163" width="12.5" style="251" customWidth="1"/>
    <col min="6164" max="6166" width="13.75" style="251" customWidth="1"/>
    <col min="6167" max="6167" width="15.75" style="251" customWidth="1"/>
    <col min="6168" max="6168" width="9.25" style="251" customWidth="1"/>
    <col min="6169" max="6169" width="22" style="251" customWidth="1"/>
    <col min="6170" max="6170" width="11.75" style="251" customWidth="1"/>
    <col min="6171" max="6398" width="9" style="251" customWidth="1"/>
    <col min="6399" max="6399" width="6.5" style="251" customWidth="1"/>
    <col min="6400" max="6400" width="13.25" style="251" customWidth="1"/>
    <col min="6401" max="6402" width="12.75" style="251" customWidth="1"/>
    <col min="6403" max="6403" width="15.75" style="251" customWidth="1"/>
    <col min="6404" max="6404" width="10" style="251" customWidth="1"/>
    <col min="6405" max="6405" width="9" style="251" customWidth="1"/>
    <col min="6406" max="6406" width="9.25" style="251" customWidth="1"/>
    <col min="6407" max="6407" width="10" style="251" customWidth="1"/>
    <col min="6408" max="6408" width="11.25" style="251" customWidth="1"/>
    <col min="6409" max="6409" width="17.75" style="251" customWidth="1"/>
    <col min="6410" max="6410" width="14.25" style="251" customWidth="1"/>
    <col min="6411" max="6411" width="32" style="251" customWidth="1"/>
    <col min="6412" max="6413" width="9.25" style="251" customWidth="1"/>
    <col min="6414" max="6414" width="9" style="251" customWidth="1"/>
    <col min="6415" max="6415" width="9.25" style="251" customWidth="1"/>
    <col min="6416" max="6416" width="9" style="251" customWidth="1"/>
    <col min="6417" max="6417" width="9.25" style="251" customWidth="1"/>
    <col min="6418" max="6418" width="13.75" style="251" customWidth="1"/>
    <col min="6419" max="6419" width="12.5" style="251" customWidth="1"/>
    <col min="6420" max="6422" width="13.75" style="251" customWidth="1"/>
    <col min="6423" max="6423" width="15.75" style="251" customWidth="1"/>
    <col min="6424" max="6424" width="9.25" style="251" customWidth="1"/>
    <col min="6425" max="6425" width="22" style="251" customWidth="1"/>
    <col min="6426" max="6426" width="11.75" style="251" customWidth="1"/>
    <col min="6427" max="6654" width="9" style="251" customWidth="1"/>
    <col min="6655" max="6655" width="6.5" style="251" customWidth="1"/>
    <col min="6656" max="6656" width="13.25" style="251" customWidth="1"/>
    <col min="6657" max="6658" width="12.75" style="251" customWidth="1"/>
    <col min="6659" max="6659" width="15.75" style="251" customWidth="1"/>
    <col min="6660" max="6660" width="10" style="251" customWidth="1"/>
    <col min="6661" max="6661" width="9" style="251" customWidth="1"/>
    <col min="6662" max="6662" width="9.25" style="251" customWidth="1"/>
    <col min="6663" max="6663" width="10" style="251" customWidth="1"/>
    <col min="6664" max="6664" width="11.25" style="251" customWidth="1"/>
    <col min="6665" max="6665" width="17.75" style="251" customWidth="1"/>
    <col min="6666" max="6666" width="14.25" style="251" customWidth="1"/>
    <col min="6667" max="6667" width="32" style="251" customWidth="1"/>
    <col min="6668" max="6669" width="9.25" style="251" customWidth="1"/>
    <col min="6670" max="6670" width="9" style="251" customWidth="1"/>
    <col min="6671" max="6671" width="9.25" style="251" customWidth="1"/>
    <col min="6672" max="6672" width="9" style="251" customWidth="1"/>
    <col min="6673" max="6673" width="9.25" style="251" customWidth="1"/>
    <col min="6674" max="6674" width="13.75" style="251" customWidth="1"/>
    <col min="6675" max="6675" width="12.5" style="251" customWidth="1"/>
    <col min="6676" max="6678" width="13.75" style="251" customWidth="1"/>
    <col min="6679" max="6679" width="15.75" style="251" customWidth="1"/>
    <col min="6680" max="6680" width="9.25" style="251" customWidth="1"/>
    <col min="6681" max="6681" width="22" style="251" customWidth="1"/>
    <col min="6682" max="6682" width="11.75" style="251" customWidth="1"/>
    <col min="6683" max="6910" width="9" style="251" customWidth="1"/>
    <col min="6911" max="6911" width="6.5" style="251" customWidth="1"/>
    <col min="6912" max="6912" width="13.25" style="251" customWidth="1"/>
    <col min="6913" max="6914" width="12.75" style="251" customWidth="1"/>
    <col min="6915" max="6915" width="15.75" style="251" customWidth="1"/>
    <col min="6916" max="6916" width="10" style="251" customWidth="1"/>
    <col min="6917" max="6917" width="9" style="251" customWidth="1"/>
    <col min="6918" max="6918" width="9.25" style="251" customWidth="1"/>
    <col min="6919" max="6919" width="10" style="251" customWidth="1"/>
    <col min="6920" max="6920" width="11.25" style="251" customWidth="1"/>
    <col min="6921" max="6921" width="17.75" style="251" customWidth="1"/>
    <col min="6922" max="6922" width="14.25" style="251" customWidth="1"/>
    <col min="6923" max="6923" width="32" style="251" customWidth="1"/>
    <col min="6924" max="6925" width="9.25" style="251" customWidth="1"/>
    <col min="6926" max="6926" width="9" style="251" customWidth="1"/>
    <col min="6927" max="6927" width="9.25" style="251" customWidth="1"/>
    <col min="6928" max="6928" width="9" style="251" customWidth="1"/>
    <col min="6929" max="6929" width="9.25" style="251" customWidth="1"/>
    <col min="6930" max="6930" width="13.75" style="251" customWidth="1"/>
    <col min="6931" max="6931" width="12.5" style="251" customWidth="1"/>
    <col min="6932" max="6934" width="13.75" style="251" customWidth="1"/>
    <col min="6935" max="6935" width="15.75" style="251" customWidth="1"/>
    <col min="6936" max="6936" width="9.25" style="251" customWidth="1"/>
    <col min="6937" max="6937" width="22" style="251" customWidth="1"/>
    <col min="6938" max="6938" width="11.75" style="251" customWidth="1"/>
    <col min="6939" max="7166" width="9" style="251" customWidth="1"/>
    <col min="7167" max="7167" width="6.5" style="251" customWidth="1"/>
    <col min="7168" max="7168" width="13.25" style="251" customWidth="1"/>
    <col min="7169" max="7170" width="12.75" style="251" customWidth="1"/>
    <col min="7171" max="7171" width="15.75" style="251" customWidth="1"/>
    <col min="7172" max="7172" width="10" style="251" customWidth="1"/>
    <col min="7173" max="7173" width="9" style="251" customWidth="1"/>
    <col min="7174" max="7174" width="9.25" style="251" customWidth="1"/>
    <col min="7175" max="7175" width="10" style="251" customWidth="1"/>
    <col min="7176" max="7176" width="11.25" style="251" customWidth="1"/>
    <col min="7177" max="7177" width="17.75" style="251" customWidth="1"/>
    <col min="7178" max="7178" width="14.25" style="251" customWidth="1"/>
    <col min="7179" max="7179" width="32" style="251" customWidth="1"/>
    <col min="7180" max="7181" width="9.25" style="251" customWidth="1"/>
    <col min="7182" max="7182" width="9" style="251" customWidth="1"/>
    <col min="7183" max="7183" width="9.25" style="251" customWidth="1"/>
    <col min="7184" max="7184" width="9" style="251" customWidth="1"/>
    <col min="7185" max="7185" width="9.25" style="251" customWidth="1"/>
    <col min="7186" max="7186" width="13.75" style="251" customWidth="1"/>
    <col min="7187" max="7187" width="12.5" style="251" customWidth="1"/>
    <col min="7188" max="7190" width="13.75" style="251" customWidth="1"/>
    <col min="7191" max="7191" width="15.75" style="251" customWidth="1"/>
    <col min="7192" max="7192" width="9.25" style="251" customWidth="1"/>
    <col min="7193" max="7193" width="22" style="251" customWidth="1"/>
    <col min="7194" max="7194" width="11.75" style="251" customWidth="1"/>
    <col min="7195" max="7422" width="9" style="251" customWidth="1"/>
    <col min="7423" max="7423" width="6.5" style="251" customWidth="1"/>
    <col min="7424" max="7424" width="13.25" style="251" customWidth="1"/>
    <col min="7425" max="7426" width="12.75" style="251" customWidth="1"/>
    <col min="7427" max="7427" width="15.75" style="251" customWidth="1"/>
    <col min="7428" max="7428" width="10" style="251" customWidth="1"/>
    <col min="7429" max="7429" width="9" style="251" customWidth="1"/>
    <col min="7430" max="7430" width="9.25" style="251" customWidth="1"/>
    <col min="7431" max="7431" width="10" style="251" customWidth="1"/>
    <col min="7432" max="7432" width="11.25" style="251" customWidth="1"/>
    <col min="7433" max="7433" width="17.75" style="251" customWidth="1"/>
    <col min="7434" max="7434" width="14.25" style="251" customWidth="1"/>
    <col min="7435" max="7435" width="32" style="251" customWidth="1"/>
    <col min="7436" max="7437" width="9.25" style="251" customWidth="1"/>
    <col min="7438" max="7438" width="9" style="251" customWidth="1"/>
    <col min="7439" max="7439" width="9.25" style="251" customWidth="1"/>
    <col min="7440" max="7440" width="9" style="251" customWidth="1"/>
    <col min="7441" max="7441" width="9.25" style="251" customWidth="1"/>
    <col min="7442" max="7442" width="13.75" style="251" customWidth="1"/>
    <col min="7443" max="7443" width="12.5" style="251" customWidth="1"/>
    <col min="7444" max="7446" width="13.75" style="251" customWidth="1"/>
    <col min="7447" max="7447" width="15.75" style="251" customWidth="1"/>
    <col min="7448" max="7448" width="9.25" style="251" customWidth="1"/>
    <col min="7449" max="7449" width="22" style="251" customWidth="1"/>
    <col min="7450" max="7450" width="11.75" style="251" customWidth="1"/>
    <col min="7451" max="7678" width="9" style="251" customWidth="1"/>
    <col min="7679" max="7679" width="6.5" style="251" customWidth="1"/>
    <col min="7680" max="7680" width="13.25" style="251" customWidth="1"/>
    <col min="7681" max="7682" width="12.75" style="251" customWidth="1"/>
    <col min="7683" max="7683" width="15.75" style="251" customWidth="1"/>
    <col min="7684" max="7684" width="10" style="251" customWidth="1"/>
    <col min="7685" max="7685" width="9" style="251" customWidth="1"/>
    <col min="7686" max="7686" width="9.25" style="251" customWidth="1"/>
    <col min="7687" max="7687" width="10" style="251" customWidth="1"/>
    <col min="7688" max="7688" width="11.25" style="251" customWidth="1"/>
    <col min="7689" max="7689" width="17.75" style="251" customWidth="1"/>
    <col min="7690" max="7690" width="14.25" style="251" customWidth="1"/>
    <col min="7691" max="7691" width="32" style="251" customWidth="1"/>
    <col min="7692" max="7693" width="9.25" style="251" customWidth="1"/>
    <col min="7694" max="7694" width="9" style="251" customWidth="1"/>
    <col min="7695" max="7695" width="9.25" style="251" customWidth="1"/>
    <col min="7696" max="7696" width="9" style="251" customWidth="1"/>
    <col min="7697" max="7697" width="9.25" style="251" customWidth="1"/>
    <col min="7698" max="7698" width="13.75" style="251" customWidth="1"/>
    <col min="7699" max="7699" width="12.5" style="251" customWidth="1"/>
    <col min="7700" max="7702" width="13.75" style="251" customWidth="1"/>
    <col min="7703" max="7703" width="15.75" style="251" customWidth="1"/>
    <col min="7704" max="7704" width="9.25" style="251" customWidth="1"/>
    <col min="7705" max="7705" width="22" style="251" customWidth="1"/>
    <col min="7706" max="7706" width="11.75" style="251" customWidth="1"/>
    <col min="7707" max="7934" width="9" style="251" customWidth="1"/>
    <col min="7935" max="7935" width="6.5" style="251" customWidth="1"/>
    <col min="7936" max="7936" width="13.25" style="251" customWidth="1"/>
    <col min="7937" max="7938" width="12.75" style="251" customWidth="1"/>
    <col min="7939" max="7939" width="15.75" style="251" customWidth="1"/>
    <col min="7940" max="7940" width="10" style="251" customWidth="1"/>
    <col min="7941" max="7941" width="9" style="251" customWidth="1"/>
    <col min="7942" max="7942" width="9.25" style="251" customWidth="1"/>
    <col min="7943" max="7943" width="10" style="251" customWidth="1"/>
    <col min="7944" max="7944" width="11.25" style="251" customWidth="1"/>
    <col min="7945" max="7945" width="17.75" style="251" customWidth="1"/>
    <col min="7946" max="7946" width="14.25" style="251" customWidth="1"/>
    <col min="7947" max="7947" width="32" style="251" customWidth="1"/>
    <col min="7948" max="7949" width="9.25" style="251" customWidth="1"/>
    <col min="7950" max="7950" width="9" style="251" customWidth="1"/>
    <col min="7951" max="7951" width="9.25" style="251" customWidth="1"/>
    <col min="7952" max="7952" width="9" style="251" customWidth="1"/>
    <col min="7953" max="7953" width="9.25" style="251" customWidth="1"/>
    <col min="7954" max="7954" width="13.75" style="251" customWidth="1"/>
    <col min="7955" max="7955" width="12.5" style="251" customWidth="1"/>
    <col min="7956" max="7958" width="13.75" style="251" customWidth="1"/>
    <col min="7959" max="7959" width="15.75" style="251" customWidth="1"/>
    <col min="7960" max="7960" width="9.25" style="251" customWidth="1"/>
    <col min="7961" max="7961" width="22" style="251" customWidth="1"/>
    <col min="7962" max="7962" width="11.75" style="251" customWidth="1"/>
    <col min="7963" max="8190" width="9" style="251" customWidth="1"/>
    <col min="8191" max="8191" width="6.5" style="251" customWidth="1"/>
    <col min="8192" max="8192" width="13.25" style="251" customWidth="1"/>
    <col min="8193" max="8194" width="12.75" style="251" customWidth="1"/>
    <col min="8195" max="8195" width="15.75" style="251" customWidth="1"/>
    <col min="8196" max="8196" width="10" style="251" customWidth="1"/>
    <col min="8197" max="8197" width="9" style="251" customWidth="1"/>
    <col min="8198" max="8198" width="9.25" style="251" customWidth="1"/>
    <col min="8199" max="8199" width="10" style="251" customWidth="1"/>
    <col min="8200" max="8200" width="11.25" style="251" customWidth="1"/>
    <col min="8201" max="8201" width="17.75" style="251" customWidth="1"/>
    <col min="8202" max="8202" width="14.25" style="251" customWidth="1"/>
    <col min="8203" max="8203" width="32" style="251" customWidth="1"/>
    <col min="8204" max="8205" width="9.25" style="251" customWidth="1"/>
    <col min="8206" max="8206" width="9" style="251" customWidth="1"/>
    <col min="8207" max="8207" width="9.25" style="251" customWidth="1"/>
    <col min="8208" max="8208" width="9" style="251" customWidth="1"/>
    <col min="8209" max="8209" width="9.25" style="251" customWidth="1"/>
    <col min="8210" max="8210" width="13.75" style="251" customWidth="1"/>
    <col min="8211" max="8211" width="12.5" style="251" customWidth="1"/>
    <col min="8212" max="8214" width="13.75" style="251" customWidth="1"/>
    <col min="8215" max="8215" width="15.75" style="251" customWidth="1"/>
    <col min="8216" max="8216" width="9.25" style="251" customWidth="1"/>
    <col min="8217" max="8217" width="22" style="251" customWidth="1"/>
    <col min="8218" max="8218" width="11.75" style="251" customWidth="1"/>
    <col min="8219" max="8446" width="9" style="251" customWidth="1"/>
    <col min="8447" max="8447" width="6.5" style="251" customWidth="1"/>
    <col min="8448" max="8448" width="13.25" style="251" customWidth="1"/>
    <col min="8449" max="8450" width="12.75" style="251" customWidth="1"/>
    <col min="8451" max="8451" width="15.75" style="251" customWidth="1"/>
    <col min="8452" max="8452" width="10" style="251" customWidth="1"/>
    <col min="8453" max="8453" width="9" style="251" customWidth="1"/>
    <col min="8454" max="8454" width="9.25" style="251" customWidth="1"/>
    <col min="8455" max="8455" width="10" style="251" customWidth="1"/>
    <col min="8456" max="8456" width="11.25" style="251" customWidth="1"/>
    <col min="8457" max="8457" width="17.75" style="251" customWidth="1"/>
    <col min="8458" max="8458" width="14.25" style="251" customWidth="1"/>
    <col min="8459" max="8459" width="32" style="251" customWidth="1"/>
    <col min="8460" max="8461" width="9.25" style="251" customWidth="1"/>
    <col min="8462" max="8462" width="9" style="251" customWidth="1"/>
    <col min="8463" max="8463" width="9.25" style="251" customWidth="1"/>
    <col min="8464" max="8464" width="9" style="251" customWidth="1"/>
    <col min="8465" max="8465" width="9.25" style="251" customWidth="1"/>
    <col min="8466" max="8466" width="13.75" style="251" customWidth="1"/>
    <col min="8467" max="8467" width="12.5" style="251" customWidth="1"/>
    <col min="8468" max="8470" width="13.75" style="251" customWidth="1"/>
    <col min="8471" max="8471" width="15.75" style="251" customWidth="1"/>
    <col min="8472" max="8472" width="9.25" style="251" customWidth="1"/>
    <col min="8473" max="8473" width="22" style="251" customWidth="1"/>
    <col min="8474" max="8474" width="11.75" style="251" customWidth="1"/>
    <col min="8475" max="8702" width="9" style="251" customWidth="1"/>
    <col min="8703" max="8703" width="6.5" style="251" customWidth="1"/>
    <col min="8704" max="8704" width="13.25" style="251" customWidth="1"/>
    <col min="8705" max="8706" width="12.75" style="251" customWidth="1"/>
    <col min="8707" max="8707" width="15.75" style="251" customWidth="1"/>
    <col min="8708" max="8708" width="10" style="251" customWidth="1"/>
    <col min="8709" max="8709" width="9" style="251" customWidth="1"/>
    <col min="8710" max="8710" width="9.25" style="251" customWidth="1"/>
    <col min="8711" max="8711" width="10" style="251" customWidth="1"/>
    <col min="8712" max="8712" width="11.25" style="251" customWidth="1"/>
    <col min="8713" max="8713" width="17.75" style="251" customWidth="1"/>
    <col min="8714" max="8714" width="14.25" style="251" customWidth="1"/>
    <col min="8715" max="8715" width="32" style="251" customWidth="1"/>
    <col min="8716" max="8717" width="9.25" style="251" customWidth="1"/>
    <col min="8718" max="8718" width="9" style="251" customWidth="1"/>
    <col min="8719" max="8719" width="9.25" style="251" customWidth="1"/>
    <col min="8720" max="8720" width="9" style="251" customWidth="1"/>
    <col min="8721" max="8721" width="9.25" style="251" customWidth="1"/>
    <col min="8722" max="8722" width="13.75" style="251" customWidth="1"/>
    <col min="8723" max="8723" width="12.5" style="251" customWidth="1"/>
    <col min="8724" max="8726" width="13.75" style="251" customWidth="1"/>
    <col min="8727" max="8727" width="15.75" style="251" customWidth="1"/>
    <col min="8728" max="8728" width="9.25" style="251" customWidth="1"/>
    <col min="8729" max="8729" width="22" style="251" customWidth="1"/>
    <col min="8730" max="8730" width="11.75" style="251" customWidth="1"/>
    <col min="8731" max="8958" width="9" style="251" customWidth="1"/>
    <col min="8959" max="8959" width="6.5" style="251" customWidth="1"/>
    <col min="8960" max="8960" width="13.25" style="251" customWidth="1"/>
    <col min="8961" max="8962" width="12.75" style="251" customWidth="1"/>
    <col min="8963" max="8963" width="15.75" style="251" customWidth="1"/>
    <col min="8964" max="8964" width="10" style="251" customWidth="1"/>
    <col min="8965" max="8965" width="9" style="251" customWidth="1"/>
    <col min="8966" max="8966" width="9.25" style="251" customWidth="1"/>
    <col min="8967" max="8967" width="10" style="251" customWidth="1"/>
    <col min="8968" max="8968" width="11.25" style="251" customWidth="1"/>
    <col min="8969" max="8969" width="17.75" style="251" customWidth="1"/>
    <col min="8970" max="8970" width="14.25" style="251" customWidth="1"/>
    <col min="8971" max="8971" width="32" style="251" customWidth="1"/>
    <col min="8972" max="8973" width="9.25" style="251" customWidth="1"/>
    <col min="8974" max="8974" width="9" style="251" customWidth="1"/>
    <col min="8975" max="8975" width="9.25" style="251" customWidth="1"/>
    <col min="8976" max="8976" width="9" style="251" customWidth="1"/>
    <col min="8977" max="8977" width="9.25" style="251" customWidth="1"/>
    <col min="8978" max="8978" width="13.75" style="251" customWidth="1"/>
    <col min="8979" max="8979" width="12.5" style="251" customWidth="1"/>
    <col min="8980" max="8982" width="13.75" style="251" customWidth="1"/>
    <col min="8983" max="8983" width="15.75" style="251" customWidth="1"/>
    <col min="8984" max="8984" width="9.25" style="251" customWidth="1"/>
    <col min="8985" max="8985" width="22" style="251" customWidth="1"/>
    <col min="8986" max="8986" width="11.75" style="251" customWidth="1"/>
    <col min="8987" max="9214" width="9" style="251" customWidth="1"/>
    <col min="9215" max="9215" width="6.5" style="251" customWidth="1"/>
    <col min="9216" max="9216" width="13.25" style="251" customWidth="1"/>
    <col min="9217" max="9218" width="12.75" style="251" customWidth="1"/>
    <col min="9219" max="9219" width="15.75" style="251" customWidth="1"/>
    <col min="9220" max="9220" width="10" style="251" customWidth="1"/>
    <col min="9221" max="9221" width="9" style="251" customWidth="1"/>
    <col min="9222" max="9222" width="9.25" style="251" customWidth="1"/>
    <col min="9223" max="9223" width="10" style="251" customWidth="1"/>
    <col min="9224" max="9224" width="11.25" style="251" customWidth="1"/>
    <col min="9225" max="9225" width="17.75" style="251" customWidth="1"/>
    <col min="9226" max="9226" width="14.25" style="251" customWidth="1"/>
    <col min="9227" max="9227" width="32" style="251" customWidth="1"/>
    <col min="9228" max="9229" width="9.25" style="251" customWidth="1"/>
    <col min="9230" max="9230" width="9" style="251" customWidth="1"/>
    <col min="9231" max="9231" width="9.25" style="251" customWidth="1"/>
    <col min="9232" max="9232" width="9" style="251" customWidth="1"/>
    <col min="9233" max="9233" width="9.25" style="251" customWidth="1"/>
    <col min="9234" max="9234" width="13.75" style="251" customWidth="1"/>
    <col min="9235" max="9235" width="12.5" style="251" customWidth="1"/>
    <col min="9236" max="9238" width="13.75" style="251" customWidth="1"/>
    <col min="9239" max="9239" width="15.75" style="251" customWidth="1"/>
    <col min="9240" max="9240" width="9.25" style="251" customWidth="1"/>
    <col min="9241" max="9241" width="22" style="251" customWidth="1"/>
    <col min="9242" max="9242" width="11.75" style="251" customWidth="1"/>
    <col min="9243" max="9470" width="9" style="251" customWidth="1"/>
    <col min="9471" max="9471" width="6.5" style="251" customWidth="1"/>
    <col min="9472" max="9472" width="13.25" style="251" customWidth="1"/>
    <col min="9473" max="9474" width="12.75" style="251" customWidth="1"/>
    <col min="9475" max="9475" width="15.75" style="251" customWidth="1"/>
    <col min="9476" max="9476" width="10" style="251" customWidth="1"/>
    <col min="9477" max="9477" width="9" style="251" customWidth="1"/>
    <col min="9478" max="9478" width="9.25" style="251" customWidth="1"/>
    <col min="9479" max="9479" width="10" style="251" customWidth="1"/>
    <col min="9480" max="9480" width="11.25" style="251" customWidth="1"/>
    <col min="9481" max="9481" width="17.75" style="251" customWidth="1"/>
    <col min="9482" max="9482" width="14.25" style="251" customWidth="1"/>
    <col min="9483" max="9483" width="32" style="251" customWidth="1"/>
    <col min="9484" max="9485" width="9.25" style="251" customWidth="1"/>
    <col min="9486" max="9486" width="9" style="251" customWidth="1"/>
    <col min="9487" max="9487" width="9.25" style="251" customWidth="1"/>
    <col min="9488" max="9488" width="9" style="251" customWidth="1"/>
    <col min="9489" max="9489" width="9.25" style="251" customWidth="1"/>
    <col min="9490" max="9490" width="13.75" style="251" customWidth="1"/>
    <col min="9491" max="9491" width="12.5" style="251" customWidth="1"/>
    <col min="9492" max="9494" width="13.75" style="251" customWidth="1"/>
    <col min="9495" max="9495" width="15.75" style="251" customWidth="1"/>
    <col min="9496" max="9496" width="9.25" style="251" customWidth="1"/>
    <col min="9497" max="9497" width="22" style="251" customWidth="1"/>
    <col min="9498" max="9498" width="11.75" style="251" customWidth="1"/>
    <col min="9499" max="9726" width="9" style="251" customWidth="1"/>
    <col min="9727" max="9727" width="6.5" style="251" customWidth="1"/>
    <col min="9728" max="9728" width="13.25" style="251" customWidth="1"/>
    <col min="9729" max="9730" width="12.75" style="251" customWidth="1"/>
    <col min="9731" max="9731" width="15.75" style="251" customWidth="1"/>
    <col min="9732" max="9732" width="10" style="251" customWidth="1"/>
    <col min="9733" max="9733" width="9" style="251" customWidth="1"/>
    <col min="9734" max="9734" width="9.25" style="251" customWidth="1"/>
    <col min="9735" max="9735" width="10" style="251" customWidth="1"/>
    <col min="9736" max="9736" width="11.25" style="251" customWidth="1"/>
    <col min="9737" max="9737" width="17.75" style="251" customWidth="1"/>
    <col min="9738" max="9738" width="14.25" style="251" customWidth="1"/>
    <col min="9739" max="9739" width="32" style="251" customWidth="1"/>
    <col min="9740" max="9741" width="9.25" style="251" customWidth="1"/>
    <col min="9742" max="9742" width="9" style="251" customWidth="1"/>
    <col min="9743" max="9743" width="9.25" style="251" customWidth="1"/>
    <col min="9744" max="9744" width="9" style="251" customWidth="1"/>
    <col min="9745" max="9745" width="9.25" style="251" customWidth="1"/>
    <col min="9746" max="9746" width="13.75" style="251" customWidth="1"/>
    <col min="9747" max="9747" width="12.5" style="251" customWidth="1"/>
    <col min="9748" max="9750" width="13.75" style="251" customWidth="1"/>
    <col min="9751" max="9751" width="15.75" style="251" customWidth="1"/>
    <col min="9752" max="9752" width="9.25" style="251" customWidth="1"/>
    <col min="9753" max="9753" width="22" style="251" customWidth="1"/>
    <col min="9754" max="9754" width="11.75" style="251" customWidth="1"/>
    <col min="9755" max="9982" width="9" style="251" customWidth="1"/>
    <col min="9983" max="9983" width="6.5" style="251" customWidth="1"/>
    <col min="9984" max="9984" width="13.25" style="251" customWidth="1"/>
    <col min="9985" max="9986" width="12.75" style="251" customWidth="1"/>
    <col min="9987" max="9987" width="15.75" style="251" customWidth="1"/>
    <col min="9988" max="9988" width="10" style="251" customWidth="1"/>
    <col min="9989" max="9989" width="9" style="251" customWidth="1"/>
    <col min="9990" max="9990" width="9.25" style="251" customWidth="1"/>
    <col min="9991" max="9991" width="10" style="251" customWidth="1"/>
    <col min="9992" max="9992" width="11.25" style="251" customWidth="1"/>
    <col min="9993" max="9993" width="17.75" style="251" customWidth="1"/>
    <col min="9994" max="9994" width="14.25" style="251" customWidth="1"/>
    <col min="9995" max="9995" width="32" style="251" customWidth="1"/>
    <col min="9996" max="9997" width="9.25" style="251" customWidth="1"/>
    <col min="9998" max="9998" width="9" style="251" customWidth="1"/>
    <col min="9999" max="9999" width="9.25" style="251" customWidth="1"/>
    <col min="10000" max="10000" width="9" style="251" customWidth="1"/>
    <col min="10001" max="10001" width="9.25" style="251" customWidth="1"/>
    <col min="10002" max="10002" width="13.75" style="251" customWidth="1"/>
    <col min="10003" max="10003" width="12.5" style="251" customWidth="1"/>
    <col min="10004" max="10006" width="13.75" style="251" customWidth="1"/>
    <col min="10007" max="10007" width="15.75" style="251" customWidth="1"/>
    <col min="10008" max="10008" width="9.25" style="251" customWidth="1"/>
    <col min="10009" max="10009" width="22" style="251" customWidth="1"/>
    <col min="10010" max="10010" width="11.75" style="251" customWidth="1"/>
    <col min="10011" max="10238" width="9" style="251" customWidth="1"/>
    <col min="10239" max="10239" width="6.5" style="251" customWidth="1"/>
    <col min="10240" max="10240" width="13.25" style="251" customWidth="1"/>
    <col min="10241" max="10242" width="12.75" style="251" customWidth="1"/>
    <col min="10243" max="10243" width="15.75" style="251" customWidth="1"/>
    <col min="10244" max="10244" width="10" style="251" customWidth="1"/>
    <col min="10245" max="10245" width="9" style="251" customWidth="1"/>
    <col min="10246" max="10246" width="9.25" style="251" customWidth="1"/>
    <col min="10247" max="10247" width="10" style="251" customWidth="1"/>
    <col min="10248" max="10248" width="11.25" style="251" customWidth="1"/>
    <col min="10249" max="10249" width="17.75" style="251" customWidth="1"/>
    <col min="10250" max="10250" width="14.25" style="251" customWidth="1"/>
    <col min="10251" max="10251" width="32" style="251" customWidth="1"/>
    <col min="10252" max="10253" width="9.25" style="251" customWidth="1"/>
    <col min="10254" max="10254" width="9" style="251" customWidth="1"/>
    <col min="10255" max="10255" width="9.25" style="251" customWidth="1"/>
    <col min="10256" max="10256" width="9" style="251" customWidth="1"/>
    <col min="10257" max="10257" width="9.25" style="251" customWidth="1"/>
    <col min="10258" max="10258" width="13.75" style="251" customWidth="1"/>
    <col min="10259" max="10259" width="12.5" style="251" customWidth="1"/>
    <col min="10260" max="10262" width="13.75" style="251" customWidth="1"/>
    <col min="10263" max="10263" width="15.75" style="251" customWidth="1"/>
    <col min="10264" max="10264" width="9.25" style="251" customWidth="1"/>
    <col min="10265" max="10265" width="22" style="251" customWidth="1"/>
    <col min="10266" max="10266" width="11.75" style="251" customWidth="1"/>
    <col min="10267" max="10494" width="9" style="251" customWidth="1"/>
    <col min="10495" max="10495" width="6.5" style="251" customWidth="1"/>
    <col min="10496" max="10496" width="13.25" style="251" customWidth="1"/>
    <col min="10497" max="10498" width="12.75" style="251" customWidth="1"/>
    <col min="10499" max="10499" width="15.75" style="251" customWidth="1"/>
    <col min="10500" max="10500" width="10" style="251" customWidth="1"/>
    <col min="10501" max="10501" width="9" style="251" customWidth="1"/>
    <col min="10502" max="10502" width="9.25" style="251" customWidth="1"/>
    <col min="10503" max="10503" width="10" style="251" customWidth="1"/>
    <col min="10504" max="10504" width="11.25" style="251" customWidth="1"/>
    <col min="10505" max="10505" width="17.75" style="251" customWidth="1"/>
    <col min="10506" max="10506" width="14.25" style="251" customWidth="1"/>
    <col min="10507" max="10507" width="32" style="251" customWidth="1"/>
    <col min="10508" max="10509" width="9.25" style="251" customWidth="1"/>
    <col min="10510" max="10510" width="9" style="251" customWidth="1"/>
    <col min="10511" max="10511" width="9.25" style="251" customWidth="1"/>
    <col min="10512" max="10512" width="9" style="251" customWidth="1"/>
    <col min="10513" max="10513" width="9.25" style="251" customWidth="1"/>
    <col min="10514" max="10514" width="13.75" style="251" customWidth="1"/>
    <col min="10515" max="10515" width="12.5" style="251" customWidth="1"/>
    <col min="10516" max="10518" width="13.75" style="251" customWidth="1"/>
    <col min="10519" max="10519" width="15.75" style="251" customWidth="1"/>
    <col min="10520" max="10520" width="9.25" style="251" customWidth="1"/>
    <col min="10521" max="10521" width="22" style="251" customWidth="1"/>
    <col min="10522" max="10522" width="11.75" style="251" customWidth="1"/>
    <col min="10523" max="10750" width="9" style="251" customWidth="1"/>
    <col min="10751" max="10751" width="6.5" style="251" customWidth="1"/>
    <col min="10752" max="10752" width="13.25" style="251" customWidth="1"/>
    <col min="10753" max="10754" width="12.75" style="251" customWidth="1"/>
    <col min="10755" max="10755" width="15.75" style="251" customWidth="1"/>
    <col min="10756" max="10756" width="10" style="251" customWidth="1"/>
    <col min="10757" max="10757" width="9" style="251" customWidth="1"/>
    <col min="10758" max="10758" width="9.25" style="251" customWidth="1"/>
    <col min="10759" max="10759" width="10" style="251" customWidth="1"/>
    <col min="10760" max="10760" width="11.25" style="251" customWidth="1"/>
    <col min="10761" max="10761" width="17.75" style="251" customWidth="1"/>
    <col min="10762" max="10762" width="14.25" style="251" customWidth="1"/>
    <col min="10763" max="10763" width="32" style="251" customWidth="1"/>
    <col min="10764" max="10765" width="9.25" style="251" customWidth="1"/>
    <col min="10766" max="10766" width="9" style="251" customWidth="1"/>
    <col min="10767" max="10767" width="9.25" style="251" customWidth="1"/>
    <col min="10768" max="10768" width="9" style="251" customWidth="1"/>
    <col min="10769" max="10769" width="9.25" style="251" customWidth="1"/>
    <col min="10770" max="10770" width="13.75" style="251" customWidth="1"/>
    <col min="10771" max="10771" width="12.5" style="251" customWidth="1"/>
    <col min="10772" max="10774" width="13.75" style="251" customWidth="1"/>
    <col min="10775" max="10775" width="15.75" style="251" customWidth="1"/>
    <col min="10776" max="10776" width="9.25" style="251" customWidth="1"/>
    <col min="10777" max="10777" width="22" style="251" customWidth="1"/>
    <col min="10778" max="10778" width="11.75" style="251" customWidth="1"/>
    <col min="10779" max="11006" width="9" style="251" customWidth="1"/>
    <col min="11007" max="11007" width="6.5" style="251" customWidth="1"/>
    <col min="11008" max="11008" width="13.25" style="251" customWidth="1"/>
    <col min="11009" max="11010" width="12.75" style="251" customWidth="1"/>
    <col min="11011" max="11011" width="15.75" style="251" customWidth="1"/>
    <col min="11012" max="11012" width="10" style="251" customWidth="1"/>
    <col min="11013" max="11013" width="9" style="251" customWidth="1"/>
    <col min="11014" max="11014" width="9.25" style="251" customWidth="1"/>
    <col min="11015" max="11015" width="10" style="251" customWidth="1"/>
    <col min="11016" max="11016" width="11.25" style="251" customWidth="1"/>
    <col min="11017" max="11017" width="17.75" style="251" customWidth="1"/>
    <col min="11018" max="11018" width="14.25" style="251" customWidth="1"/>
    <col min="11019" max="11019" width="32" style="251" customWidth="1"/>
    <col min="11020" max="11021" width="9.25" style="251" customWidth="1"/>
    <col min="11022" max="11022" width="9" style="251" customWidth="1"/>
    <col min="11023" max="11023" width="9.25" style="251" customWidth="1"/>
    <col min="11024" max="11024" width="9" style="251" customWidth="1"/>
    <col min="11025" max="11025" width="9.25" style="251" customWidth="1"/>
    <col min="11026" max="11026" width="13.75" style="251" customWidth="1"/>
    <col min="11027" max="11027" width="12.5" style="251" customWidth="1"/>
    <col min="11028" max="11030" width="13.75" style="251" customWidth="1"/>
    <col min="11031" max="11031" width="15.75" style="251" customWidth="1"/>
    <col min="11032" max="11032" width="9.25" style="251" customWidth="1"/>
    <col min="11033" max="11033" width="22" style="251" customWidth="1"/>
    <col min="11034" max="11034" width="11.75" style="251" customWidth="1"/>
    <col min="11035" max="11262" width="9" style="251" customWidth="1"/>
    <col min="11263" max="11263" width="6.5" style="251" customWidth="1"/>
    <col min="11264" max="11264" width="13.25" style="251" customWidth="1"/>
    <col min="11265" max="11266" width="12.75" style="251" customWidth="1"/>
    <col min="11267" max="11267" width="15.75" style="251" customWidth="1"/>
    <col min="11268" max="11268" width="10" style="251" customWidth="1"/>
    <col min="11269" max="11269" width="9" style="251" customWidth="1"/>
    <col min="11270" max="11270" width="9.25" style="251" customWidth="1"/>
    <col min="11271" max="11271" width="10" style="251" customWidth="1"/>
    <col min="11272" max="11272" width="11.25" style="251" customWidth="1"/>
    <col min="11273" max="11273" width="17.75" style="251" customWidth="1"/>
    <col min="11274" max="11274" width="14.25" style="251" customWidth="1"/>
    <col min="11275" max="11275" width="32" style="251" customWidth="1"/>
    <col min="11276" max="11277" width="9.25" style="251" customWidth="1"/>
    <col min="11278" max="11278" width="9" style="251" customWidth="1"/>
    <col min="11279" max="11279" width="9.25" style="251" customWidth="1"/>
    <col min="11280" max="11280" width="9" style="251" customWidth="1"/>
    <col min="11281" max="11281" width="9.25" style="251" customWidth="1"/>
    <col min="11282" max="11282" width="13.75" style="251" customWidth="1"/>
    <col min="11283" max="11283" width="12.5" style="251" customWidth="1"/>
    <col min="11284" max="11286" width="13.75" style="251" customWidth="1"/>
    <col min="11287" max="11287" width="15.75" style="251" customWidth="1"/>
    <col min="11288" max="11288" width="9.25" style="251" customWidth="1"/>
    <col min="11289" max="11289" width="22" style="251" customWidth="1"/>
    <col min="11290" max="11290" width="11.75" style="251" customWidth="1"/>
    <col min="11291" max="11518" width="9" style="251" customWidth="1"/>
    <col min="11519" max="11519" width="6.5" style="251" customWidth="1"/>
    <col min="11520" max="11520" width="13.25" style="251" customWidth="1"/>
    <col min="11521" max="11522" width="12.75" style="251" customWidth="1"/>
    <col min="11523" max="11523" width="15.75" style="251" customWidth="1"/>
    <col min="11524" max="11524" width="10" style="251" customWidth="1"/>
    <col min="11525" max="11525" width="9" style="251" customWidth="1"/>
    <col min="11526" max="11526" width="9.25" style="251" customWidth="1"/>
    <col min="11527" max="11527" width="10" style="251" customWidth="1"/>
    <col min="11528" max="11528" width="11.25" style="251" customWidth="1"/>
    <col min="11529" max="11529" width="17.75" style="251" customWidth="1"/>
    <col min="11530" max="11530" width="14.25" style="251" customWidth="1"/>
    <col min="11531" max="11531" width="32" style="251" customWidth="1"/>
    <col min="11532" max="11533" width="9.25" style="251" customWidth="1"/>
    <col min="11534" max="11534" width="9" style="251" customWidth="1"/>
    <col min="11535" max="11535" width="9.25" style="251" customWidth="1"/>
    <col min="11536" max="11536" width="9" style="251" customWidth="1"/>
    <col min="11537" max="11537" width="9.25" style="251" customWidth="1"/>
    <col min="11538" max="11538" width="13.75" style="251" customWidth="1"/>
    <col min="11539" max="11539" width="12.5" style="251" customWidth="1"/>
    <col min="11540" max="11542" width="13.75" style="251" customWidth="1"/>
    <col min="11543" max="11543" width="15.75" style="251" customWidth="1"/>
    <col min="11544" max="11544" width="9.25" style="251" customWidth="1"/>
    <col min="11545" max="11545" width="22" style="251" customWidth="1"/>
    <col min="11546" max="11546" width="11.75" style="251" customWidth="1"/>
    <col min="11547" max="11774" width="9" style="251" customWidth="1"/>
    <col min="11775" max="11775" width="6.5" style="251" customWidth="1"/>
    <col min="11776" max="11776" width="13.25" style="251" customWidth="1"/>
    <col min="11777" max="11778" width="12.75" style="251" customWidth="1"/>
    <col min="11779" max="11779" width="15.75" style="251" customWidth="1"/>
    <col min="11780" max="11780" width="10" style="251" customWidth="1"/>
    <col min="11781" max="11781" width="9" style="251" customWidth="1"/>
    <col min="11782" max="11782" width="9.25" style="251" customWidth="1"/>
    <col min="11783" max="11783" width="10" style="251" customWidth="1"/>
    <col min="11784" max="11784" width="11.25" style="251" customWidth="1"/>
    <col min="11785" max="11785" width="17.75" style="251" customWidth="1"/>
    <col min="11786" max="11786" width="14.25" style="251" customWidth="1"/>
    <col min="11787" max="11787" width="32" style="251" customWidth="1"/>
    <col min="11788" max="11789" width="9.25" style="251" customWidth="1"/>
    <col min="11790" max="11790" width="9" style="251" customWidth="1"/>
    <col min="11791" max="11791" width="9.25" style="251" customWidth="1"/>
    <col min="11792" max="11792" width="9" style="251" customWidth="1"/>
    <col min="11793" max="11793" width="9.25" style="251" customWidth="1"/>
    <col min="11794" max="11794" width="13.75" style="251" customWidth="1"/>
    <col min="11795" max="11795" width="12.5" style="251" customWidth="1"/>
    <col min="11796" max="11798" width="13.75" style="251" customWidth="1"/>
    <col min="11799" max="11799" width="15.75" style="251" customWidth="1"/>
    <col min="11800" max="11800" width="9.25" style="251" customWidth="1"/>
    <col min="11801" max="11801" width="22" style="251" customWidth="1"/>
    <col min="11802" max="11802" width="11.75" style="251" customWidth="1"/>
    <col min="11803" max="12030" width="9" style="251" customWidth="1"/>
    <col min="12031" max="12031" width="6.5" style="251" customWidth="1"/>
    <col min="12032" max="12032" width="13.25" style="251" customWidth="1"/>
    <col min="12033" max="12034" width="12.75" style="251" customWidth="1"/>
    <col min="12035" max="12035" width="15.75" style="251" customWidth="1"/>
    <col min="12036" max="12036" width="10" style="251" customWidth="1"/>
    <col min="12037" max="12037" width="9" style="251" customWidth="1"/>
    <col min="12038" max="12038" width="9.25" style="251" customWidth="1"/>
    <col min="12039" max="12039" width="10" style="251" customWidth="1"/>
    <col min="12040" max="12040" width="11.25" style="251" customWidth="1"/>
    <col min="12041" max="12041" width="17.75" style="251" customWidth="1"/>
    <col min="12042" max="12042" width="14.25" style="251" customWidth="1"/>
    <col min="12043" max="12043" width="32" style="251" customWidth="1"/>
    <col min="12044" max="12045" width="9.25" style="251" customWidth="1"/>
    <col min="12046" max="12046" width="9" style="251" customWidth="1"/>
    <col min="12047" max="12047" width="9.25" style="251" customWidth="1"/>
    <col min="12048" max="12048" width="9" style="251" customWidth="1"/>
    <col min="12049" max="12049" width="9.25" style="251" customWidth="1"/>
    <col min="12050" max="12050" width="13.75" style="251" customWidth="1"/>
    <col min="12051" max="12051" width="12.5" style="251" customWidth="1"/>
    <col min="12052" max="12054" width="13.75" style="251" customWidth="1"/>
    <col min="12055" max="12055" width="15.75" style="251" customWidth="1"/>
    <col min="12056" max="12056" width="9.25" style="251" customWidth="1"/>
    <col min="12057" max="12057" width="22" style="251" customWidth="1"/>
    <col min="12058" max="12058" width="11.75" style="251" customWidth="1"/>
    <col min="12059" max="12286" width="9" style="251" customWidth="1"/>
    <col min="12287" max="12287" width="6.5" style="251" customWidth="1"/>
    <col min="12288" max="12288" width="13.25" style="251" customWidth="1"/>
    <col min="12289" max="12290" width="12.75" style="251" customWidth="1"/>
    <col min="12291" max="12291" width="15.75" style="251" customWidth="1"/>
    <col min="12292" max="12292" width="10" style="251" customWidth="1"/>
    <col min="12293" max="12293" width="9" style="251" customWidth="1"/>
    <col min="12294" max="12294" width="9.25" style="251" customWidth="1"/>
    <col min="12295" max="12295" width="10" style="251" customWidth="1"/>
    <col min="12296" max="12296" width="11.25" style="251" customWidth="1"/>
    <col min="12297" max="12297" width="17.75" style="251" customWidth="1"/>
    <col min="12298" max="12298" width="14.25" style="251" customWidth="1"/>
    <col min="12299" max="12299" width="32" style="251" customWidth="1"/>
    <col min="12300" max="12301" width="9.25" style="251" customWidth="1"/>
    <col min="12302" max="12302" width="9" style="251" customWidth="1"/>
    <col min="12303" max="12303" width="9.25" style="251" customWidth="1"/>
    <col min="12304" max="12304" width="9" style="251" customWidth="1"/>
    <col min="12305" max="12305" width="9.25" style="251" customWidth="1"/>
    <col min="12306" max="12306" width="13.75" style="251" customWidth="1"/>
    <col min="12307" max="12307" width="12.5" style="251" customWidth="1"/>
    <col min="12308" max="12310" width="13.75" style="251" customWidth="1"/>
    <col min="12311" max="12311" width="15.75" style="251" customWidth="1"/>
    <col min="12312" max="12312" width="9.25" style="251" customWidth="1"/>
    <col min="12313" max="12313" width="22" style="251" customWidth="1"/>
    <col min="12314" max="12314" width="11.75" style="251" customWidth="1"/>
    <col min="12315" max="12542" width="9" style="251" customWidth="1"/>
    <col min="12543" max="12543" width="6.5" style="251" customWidth="1"/>
    <col min="12544" max="12544" width="13.25" style="251" customWidth="1"/>
    <col min="12545" max="12546" width="12.75" style="251" customWidth="1"/>
    <col min="12547" max="12547" width="15.75" style="251" customWidth="1"/>
    <col min="12548" max="12548" width="10" style="251" customWidth="1"/>
    <col min="12549" max="12549" width="9" style="251" customWidth="1"/>
    <col min="12550" max="12550" width="9.25" style="251" customWidth="1"/>
    <col min="12551" max="12551" width="10" style="251" customWidth="1"/>
    <col min="12552" max="12552" width="11.25" style="251" customWidth="1"/>
    <col min="12553" max="12553" width="17.75" style="251" customWidth="1"/>
    <col min="12554" max="12554" width="14.25" style="251" customWidth="1"/>
    <col min="12555" max="12555" width="32" style="251" customWidth="1"/>
    <col min="12556" max="12557" width="9.25" style="251" customWidth="1"/>
    <col min="12558" max="12558" width="9" style="251" customWidth="1"/>
    <col min="12559" max="12559" width="9.25" style="251" customWidth="1"/>
    <col min="12560" max="12560" width="9" style="251" customWidth="1"/>
    <col min="12561" max="12561" width="9.25" style="251" customWidth="1"/>
    <col min="12562" max="12562" width="13.75" style="251" customWidth="1"/>
    <col min="12563" max="12563" width="12.5" style="251" customWidth="1"/>
    <col min="12564" max="12566" width="13.75" style="251" customWidth="1"/>
    <col min="12567" max="12567" width="15.75" style="251" customWidth="1"/>
    <col min="12568" max="12568" width="9.25" style="251" customWidth="1"/>
    <col min="12569" max="12569" width="22" style="251" customWidth="1"/>
    <col min="12570" max="12570" width="11.75" style="251" customWidth="1"/>
    <col min="12571" max="12798" width="9" style="251" customWidth="1"/>
    <col min="12799" max="12799" width="6.5" style="251" customWidth="1"/>
    <col min="12800" max="12800" width="13.25" style="251" customWidth="1"/>
    <col min="12801" max="12802" width="12.75" style="251" customWidth="1"/>
    <col min="12803" max="12803" width="15.75" style="251" customWidth="1"/>
    <col min="12804" max="12804" width="10" style="251" customWidth="1"/>
    <col min="12805" max="12805" width="9" style="251" customWidth="1"/>
    <col min="12806" max="12806" width="9.25" style="251" customWidth="1"/>
    <col min="12807" max="12807" width="10" style="251" customWidth="1"/>
    <col min="12808" max="12808" width="11.25" style="251" customWidth="1"/>
    <col min="12809" max="12809" width="17.75" style="251" customWidth="1"/>
    <col min="12810" max="12810" width="14.25" style="251" customWidth="1"/>
    <col min="12811" max="12811" width="32" style="251" customWidth="1"/>
    <col min="12812" max="12813" width="9.25" style="251" customWidth="1"/>
    <col min="12814" max="12814" width="9" style="251" customWidth="1"/>
    <col min="12815" max="12815" width="9.25" style="251" customWidth="1"/>
    <col min="12816" max="12816" width="9" style="251" customWidth="1"/>
    <col min="12817" max="12817" width="9.25" style="251" customWidth="1"/>
    <col min="12818" max="12818" width="13.75" style="251" customWidth="1"/>
    <col min="12819" max="12819" width="12.5" style="251" customWidth="1"/>
    <col min="12820" max="12822" width="13.75" style="251" customWidth="1"/>
    <col min="12823" max="12823" width="15.75" style="251" customWidth="1"/>
    <col min="12824" max="12824" width="9.25" style="251" customWidth="1"/>
    <col min="12825" max="12825" width="22" style="251" customWidth="1"/>
    <col min="12826" max="12826" width="11.75" style="251" customWidth="1"/>
    <col min="12827" max="13054" width="9" style="251" customWidth="1"/>
    <col min="13055" max="13055" width="6.5" style="251" customWidth="1"/>
    <col min="13056" max="13056" width="13.25" style="251" customWidth="1"/>
    <col min="13057" max="13058" width="12.75" style="251" customWidth="1"/>
    <col min="13059" max="13059" width="15.75" style="251" customWidth="1"/>
    <col min="13060" max="13060" width="10" style="251" customWidth="1"/>
    <col min="13061" max="13061" width="9" style="251" customWidth="1"/>
    <col min="13062" max="13062" width="9.25" style="251" customWidth="1"/>
    <col min="13063" max="13063" width="10" style="251" customWidth="1"/>
    <col min="13064" max="13064" width="11.25" style="251" customWidth="1"/>
    <col min="13065" max="13065" width="17.75" style="251" customWidth="1"/>
    <col min="13066" max="13066" width="14.25" style="251" customWidth="1"/>
    <col min="13067" max="13067" width="32" style="251" customWidth="1"/>
    <col min="13068" max="13069" width="9.25" style="251" customWidth="1"/>
    <col min="13070" max="13070" width="9" style="251" customWidth="1"/>
    <col min="13071" max="13071" width="9.25" style="251" customWidth="1"/>
    <col min="13072" max="13072" width="9" style="251" customWidth="1"/>
    <col min="13073" max="13073" width="9.25" style="251" customWidth="1"/>
    <col min="13074" max="13074" width="13.75" style="251" customWidth="1"/>
    <col min="13075" max="13075" width="12.5" style="251" customWidth="1"/>
    <col min="13076" max="13078" width="13.75" style="251" customWidth="1"/>
    <col min="13079" max="13079" width="15.75" style="251" customWidth="1"/>
    <col min="13080" max="13080" width="9.25" style="251" customWidth="1"/>
    <col min="13081" max="13081" width="22" style="251" customWidth="1"/>
    <col min="13082" max="13082" width="11.75" style="251" customWidth="1"/>
    <col min="13083" max="13310" width="9" style="251" customWidth="1"/>
    <col min="13311" max="13311" width="6.5" style="251" customWidth="1"/>
    <col min="13312" max="13312" width="13.25" style="251" customWidth="1"/>
    <col min="13313" max="13314" width="12.75" style="251" customWidth="1"/>
    <col min="13315" max="13315" width="15.75" style="251" customWidth="1"/>
    <col min="13316" max="13316" width="10" style="251" customWidth="1"/>
    <col min="13317" max="13317" width="9" style="251" customWidth="1"/>
    <col min="13318" max="13318" width="9.25" style="251" customWidth="1"/>
    <col min="13319" max="13319" width="10" style="251" customWidth="1"/>
    <col min="13320" max="13320" width="11.25" style="251" customWidth="1"/>
    <col min="13321" max="13321" width="17.75" style="251" customWidth="1"/>
    <col min="13322" max="13322" width="14.25" style="251" customWidth="1"/>
    <col min="13323" max="13323" width="32" style="251" customWidth="1"/>
    <col min="13324" max="13325" width="9.25" style="251" customWidth="1"/>
    <col min="13326" max="13326" width="9" style="251" customWidth="1"/>
    <col min="13327" max="13327" width="9.25" style="251" customWidth="1"/>
    <col min="13328" max="13328" width="9" style="251" customWidth="1"/>
    <col min="13329" max="13329" width="9.25" style="251" customWidth="1"/>
    <col min="13330" max="13330" width="13.75" style="251" customWidth="1"/>
    <col min="13331" max="13331" width="12.5" style="251" customWidth="1"/>
    <col min="13332" max="13334" width="13.75" style="251" customWidth="1"/>
    <col min="13335" max="13335" width="15.75" style="251" customWidth="1"/>
    <col min="13336" max="13336" width="9.25" style="251" customWidth="1"/>
    <col min="13337" max="13337" width="22" style="251" customWidth="1"/>
    <col min="13338" max="13338" width="11.75" style="251" customWidth="1"/>
    <col min="13339" max="13566" width="9" style="251" customWidth="1"/>
    <col min="13567" max="13567" width="6.5" style="251" customWidth="1"/>
    <col min="13568" max="13568" width="13.25" style="251" customWidth="1"/>
    <col min="13569" max="13570" width="12.75" style="251" customWidth="1"/>
    <col min="13571" max="13571" width="15.75" style="251" customWidth="1"/>
    <col min="13572" max="13572" width="10" style="251" customWidth="1"/>
    <col min="13573" max="13573" width="9" style="251" customWidth="1"/>
    <col min="13574" max="13574" width="9.25" style="251" customWidth="1"/>
    <col min="13575" max="13575" width="10" style="251" customWidth="1"/>
    <col min="13576" max="13576" width="11.25" style="251" customWidth="1"/>
    <col min="13577" max="13577" width="17.75" style="251" customWidth="1"/>
    <col min="13578" max="13578" width="14.25" style="251" customWidth="1"/>
    <col min="13579" max="13579" width="32" style="251" customWidth="1"/>
    <col min="13580" max="13581" width="9.25" style="251" customWidth="1"/>
    <col min="13582" max="13582" width="9" style="251" customWidth="1"/>
    <col min="13583" max="13583" width="9.25" style="251" customWidth="1"/>
    <col min="13584" max="13584" width="9" style="251" customWidth="1"/>
    <col min="13585" max="13585" width="9.25" style="251" customWidth="1"/>
    <col min="13586" max="13586" width="13.75" style="251" customWidth="1"/>
    <col min="13587" max="13587" width="12.5" style="251" customWidth="1"/>
    <col min="13588" max="13590" width="13.75" style="251" customWidth="1"/>
    <col min="13591" max="13591" width="15.75" style="251" customWidth="1"/>
    <col min="13592" max="13592" width="9.25" style="251" customWidth="1"/>
    <col min="13593" max="13593" width="22" style="251" customWidth="1"/>
    <col min="13594" max="13594" width="11.75" style="251" customWidth="1"/>
    <col min="13595" max="13822" width="9" style="251" customWidth="1"/>
    <col min="13823" max="13823" width="6.5" style="251" customWidth="1"/>
    <col min="13824" max="13824" width="13.25" style="251" customWidth="1"/>
    <col min="13825" max="13826" width="12.75" style="251" customWidth="1"/>
    <col min="13827" max="13827" width="15.75" style="251" customWidth="1"/>
    <col min="13828" max="13828" width="10" style="251" customWidth="1"/>
    <col min="13829" max="13829" width="9" style="251" customWidth="1"/>
    <col min="13830" max="13830" width="9.25" style="251" customWidth="1"/>
    <col min="13831" max="13831" width="10" style="251" customWidth="1"/>
    <col min="13832" max="13832" width="11.25" style="251" customWidth="1"/>
    <col min="13833" max="13833" width="17.75" style="251" customWidth="1"/>
    <col min="13834" max="13834" width="14.25" style="251" customWidth="1"/>
    <col min="13835" max="13835" width="32" style="251" customWidth="1"/>
    <col min="13836" max="13837" width="9.25" style="251" customWidth="1"/>
    <col min="13838" max="13838" width="9" style="251" customWidth="1"/>
    <col min="13839" max="13839" width="9.25" style="251" customWidth="1"/>
    <col min="13840" max="13840" width="9" style="251" customWidth="1"/>
    <col min="13841" max="13841" width="9.25" style="251" customWidth="1"/>
    <col min="13842" max="13842" width="13.75" style="251" customWidth="1"/>
    <col min="13843" max="13843" width="12.5" style="251" customWidth="1"/>
    <col min="13844" max="13846" width="13.75" style="251" customWidth="1"/>
    <col min="13847" max="13847" width="15.75" style="251" customWidth="1"/>
    <col min="13848" max="13848" width="9.25" style="251" customWidth="1"/>
    <col min="13849" max="13849" width="22" style="251" customWidth="1"/>
    <col min="13850" max="13850" width="11.75" style="251" customWidth="1"/>
    <col min="13851" max="14078" width="9" style="251" customWidth="1"/>
    <col min="14079" max="14079" width="6.5" style="251" customWidth="1"/>
    <col min="14080" max="14080" width="13.25" style="251" customWidth="1"/>
    <col min="14081" max="14082" width="12.75" style="251" customWidth="1"/>
    <col min="14083" max="14083" width="15.75" style="251" customWidth="1"/>
    <col min="14084" max="14084" width="10" style="251" customWidth="1"/>
    <col min="14085" max="14085" width="9" style="251" customWidth="1"/>
    <col min="14086" max="14086" width="9.25" style="251" customWidth="1"/>
    <col min="14087" max="14087" width="10" style="251" customWidth="1"/>
    <col min="14088" max="14088" width="11.25" style="251" customWidth="1"/>
    <col min="14089" max="14089" width="17.75" style="251" customWidth="1"/>
    <col min="14090" max="14090" width="14.25" style="251" customWidth="1"/>
    <col min="14091" max="14091" width="32" style="251" customWidth="1"/>
    <col min="14092" max="14093" width="9.25" style="251" customWidth="1"/>
    <col min="14094" max="14094" width="9" style="251" customWidth="1"/>
    <col min="14095" max="14095" width="9.25" style="251" customWidth="1"/>
    <col min="14096" max="14096" width="9" style="251" customWidth="1"/>
    <col min="14097" max="14097" width="9.25" style="251" customWidth="1"/>
    <col min="14098" max="14098" width="13.75" style="251" customWidth="1"/>
    <col min="14099" max="14099" width="12.5" style="251" customWidth="1"/>
    <col min="14100" max="14102" width="13.75" style="251" customWidth="1"/>
    <col min="14103" max="14103" width="15.75" style="251" customWidth="1"/>
    <col min="14104" max="14104" width="9.25" style="251" customWidth="1"/>
    <col min="14105" max="14105" width="22" style="251" customWidth="1"/>
    <col min="14106" max="14106" width="11.75" style="251" customWidth="1"/>
    <col min="14107" max="14334" width="9" style="251" customWidth="1"/>
    <col min="14335" max="14335" width="6.5" style="251" customWidth="1"/>
    <col min="14336" max="14336" width="13.25" style="251" customWidth="1"/>
    <col min="14337" max="14338" width="12.75" style="251" customWidth="1"/>
    <col min="14339" max="14339" width="15.75" style="251" customWidth="1"/>
    <col min="14340" max="14340" width="10" style="251" customWidth="1"/>
    <col min="14341" max="14341" width="9" style="251" customWidth="1"/>
    <col min="14342" max="14342" width="9.25" style="251" customWidth="1"/>
    <col min="14343" max="14343" width="10" style="251" customWidth="1"/>
    <col min="14344" max="14344" width="11.25" style="251" customWidth="1"/>
    <col min="14345" max="14345" width="17.75" style="251" customWidth="1"/>
    <col min="14346" max="14346" width="14.25" style="251" customWidth="1"/>
    <col min="14347" max="14347" width="32" style="251" customWidth="1"/>
    <col min="14348" max="14349" width="9.25" style="251" customWidth="1"/>
    <col min="14350" max="14350" width="9" style="251" customWidth="1"/>
    <col min="14351" max="14351" width="9.25" style="251" customWidth="1"/>
    <col min="14352" max="14352" width="9" style="251" customWidth="1"/>
    <col min="14353" max="14353" width="9.25" style="251" customWidth="1"/>
    <col min="14354" max="14354" width="13.75" style="251" customWidth="1"/>
    <col min="14355" max="14355" width="12.5" style="251" customWidth="1"/>
    <col min="14356" max="14358" width="13.75" style="251" customWidth="1"/>
    <col min="14359" max="14359" width="15.75" style="251" customWidth="1"/>
    <col min="14360" max="14360" width="9.25" style="251" customWidth="1"/>
    <col min="14361" max="14361" width="22" style="251" customWidth="1"/>
    <col min="14362" max="14362" width="11.75" style="251" customWidth="1"/>
    <col min="14363" max="14590" width="9" style="251" customWidth="1"/>
    <col min="14591" max="14591" width="6.5" style="251" customWidth="1"/>
    <col min="14592" max="14592" width="13.25" style="251" customWidth="1"/>
    <col min="14593" max="14594" width="12.75" style="251" customWidth="1"/>
    <col min="14595" max="14595" width="15.75" style="251" customWidth="1"/>
    <col min="14596" max="14596" width="10" style="251" customWidth="1"/>
    <col min="14597" max="14597" width="9" style="251" customWidth="1"/>
    <col min="14598" max="14598" width="9.25" style="251" customWidth="1"/>
    <col min="14599" max="14599" width="10" style="251" customWidth="1"/>
    <col min="14600" max="14600" width="11.25" style="251" customWidth="1"/>
    <col min="14601" max="14601" width="17.75" style="251" customWidth="1"/>
    <col min="14602" max="14602" width="14.25" style="251" customWidth="1"/>
    <col min="14603" max="14603" width="32" style="251" customWidth="1"/>
    <col min="14604" max="14605" width="9.25" style="251" customWidth="1"/>
    <col min="14606" max="14606" width="9" style="251" customWidth="1"/>
    <col min="14607" max="14607" width="9.25" style="251" customWidth="1"/>
    <col min="14608" max="14608" width="9" style="251" customWidth="1"/>
    <col min="14609" max="14609" width="9.25" style="251" customWidth="1"/>
    <col min="14610" max="14610" width="13.75" style="251" customWidth="1"/>
    <col min="14611" max="14611" width="12.5" style="251" customWidth="1"/>
    <col min="14612" max="14614" width="13.75" style="251" customWidth="1"/>
    <col min="14615" max="14615" width="15.75" style="251" customWidth="1"/>
    <col min="14616" max="14616" width="9.25" style="251" customWidth="1"/>
    <col min="14617" max="14617" width="22" style="251" customWidth="1"/>
    <col min="14618" max="14618" width="11.75" style="251" customWidth="1"/>
    <col min="14619" max="14846" width="9" style="251" customWidth="1"/>
    <col min="14847" max="14847" width="6.5" style="251" customWidth="1"/>
    <col min="14848" max="14848" width="13.25" style="251" customWidth="1"/>
    <col min="14849" max="14850" width="12.75" style="251" customWidth="1"/>
    <col min="14851" max="14851" width="15.75" style="251" customWidth="1"/>
    <col min="14852" max="14852" width="10" style="251" customWidth="1"/>
    <col min="14853" max="14853" width="9" style="251" customWidth="1"/>
    <col min="14854" max="14854" width="9.25" style="251" customWidth="1"/>
    <col min="14855" max="14855" width="10" style="251" customWidth="1"/>
    <col min="14856" max="14856" width="11.25" style="251" customWidth="1"/>
    <col min="14857" max="14857" width="17.75" style="251" customWidth="1"/>
    <col min="14858" max="14858" width="14.25" style="251" customWidth="1"/>
    <col min="14859" max="14859" width="32" style="251" customWidth="1"/>
    <col min="14860" max="14861" width="9.25" style="251" customWidth="1"/>
    <col min="14862" max="14862" width="9" style="251" customWidth="1"/>
    <col min="14863" max="14863" width="9.25" style="251" customWidth="1"/>
    <col min="14864" max="14864" width="9" style="251" customWidth="1"/>
    <col min="14865" max="14865" width="9.25" style="251" customWidth="1"/>
    <col min="14866" max="14866" width="13.75" style="251" customWidth="1"/>
    <col min="14867" max="14867" width="12.5" style="251" customWidth="1"/>
    <col min="14868" max="14870" width="13.75" style="251" customWidth="1"/>
    <col min="14871" max="14871" width="15.75" style="251" customWidth="1"/>
    <col min="14872" max="14872" width="9.25" style="251" customWidth="1"/>
    <col min="14873" max="14873" width="22" style="251" customWidth="1"/>
    <col min="14874" max="14874" width="11.75" style="251" customWidth="1"/>
    <col min="14875" max="15102" width="9" style="251" customWidth="1"/>
    <col min="15103" max="15103" width="6.5" style="251" customWidth="1"/>
    <col min="15104" max="15104" width="13.25" style="251" customWidth="1"/>
    <col min="15105" max="15106" width="12.75" style="251" customWidth="1"/>
    <col min="15107" max="15107" width="15.75" style="251" customWidth="1"/>
    <col min="15108" max="15108" width="10" style="251" customWidth="1"/>
    <col min="15109" max="15109" width="9" style="251" customWidth="1"/>
    <col min="15110" max="15110" width="9.25" style="251" customWidth="1"/>
    <col min="15111" max="15111" width="10" style="251" customWidth="1"/>
    <col min="15112" max="15112" width="11.25" style="251" customWidth="1"/>
    <col min="15113" max="15113" width="17.75" style="251" customWidth="1"/>
    <col min="15114" max="15114" width="14.25" style="251" customWidth="1"/>
    <col min="15115" max="15115" width="32" style="251" customWidth="1"/>
    <col min="15116" max="15117" width="9.25" style="251" customWidth="1"/>
    <col min="15118" max="15118" width="9" style="251" customWidth="1"/>
    <col min="15119" max="15119" width="9.25" style="251" customWidth="1"/>
    <col min="15120" max="15120" width="9" style="251" customWidth="1"/>
    <col min="15121" max="15121" width="9.25" style="251" customWidth="1"/>
    <col min="15122" max="15122" width="13.75" style="251" customWidth="1"/>
    <col min="15123" max="15123" width="12.5" style="251" customWidth="1"/>
    <col min="15124" max="15126" width="13.75" style="251" customWidth="1"/>
    <col min="15127" max="15127" width="15.75" style="251" customWidth="1"/>
    <col min="15128" max="15128" width="9.25" style="251" customWidth="1"/>
    <col min="15129" max="15129" width="22" style="251" customWidth="1"/>
    <col min="15130" max="15130" width="11.75" style="251" customWidth="1"/>
    <col min="15131" max="15358" width="9" style="251" customWidth="1"/>
    <col min="15359" max="15359" width="6.5" style="251" customWidth="1"/>
    <col min="15360" max="15360" width="13.25" style="251" customWidth="1"/>
    <col min="15361" max="15362" width="12.75" style="251" customWidth="1"/>
    <col min="15363" max="15363" width="15.75" style="251" customWidth="1"/>
    <col min="15364" max="15364" width="10" style="251" customWidth="1"/>
    <col min="15365" max="15365" width="9" style="251" customWidth="1"/>
    <col min="15366" max="15366" width="9.25" style="251" customWidth="1"/>
    <col min="15367" max="15367" width="10" style="251" customWidth="1"/>
    <col min="15368" max="15368" width="11.25" style="251" customWidth="1"/>
    <col min="15369" max="15369" width="17.75" style="251" customWidth="1"/>
    <col min="15370" max="15370" width="14.25" style="251" customWidth="1"/>
    <col min="15371" max="15371" width="32" style="251" customWidth="1"/>
    <col min="15372" max="15373" width="9.25" style="251" customWidth="1"/>
    <col min="15374" max="15374" width="9" style="251" customWidth="1"/>
    <col min="15375" max="15375" width="9.25" style="251" customWidth="1"/>
    <col min="15376" max="15376" width="9" style="251" customWidth="1"/>
    <col min="15377" max="15377" width="9.25" style="251" customWidth="1"/>
    <col min="15378" max="15378" width="13.75" style="251" customWidth="1"/>
    <col min="15379" max="15379" width="12.5" style="251" customWidth="1"/>
    <col min="15380" max="15382" width="13.75" style="251" customWidth="1"/>
    <col min="15383" max="15383" width="15.75" style="251" customWidth="1"/>
    <col min="15384" max="15384" width="9.25" style="251" customWidth="1"/>
    <col min="15385" max="15385" width="22" style="251" customWidth="1"/>
    <col min="15386" max="15386" width="11.75" style="251" customWidth="1"/>
    <col min="15387" max="15614" width="9" style="251" customWidth="1"/>
    <col min="15615" max="15615" width="6.5" style="251" customWidth="1"/>
    <col min="15616" max="15616" width="13.25" style="251" customWidth="1"/>
    <col min="15617" max="15618" width="12.75" style="251" customWidth="1"/>
    <col min="15619" max="15619" width="15.75" style="251" customWidth="1"/>
    <col min="15620" max="15620" width="10" style="251" customWidth="1"/>
    <col min="15621" max="15621" width="9" style="251" customWidth="1"/>
    <col min="15622" max="15622" width="9.25" style="251" customWidth="1"/>
    <col min="15623" max="15623" width="10" style="251" customWidth="1"/>
    <col min="15624" max="15624" width="11.25" style="251" customWidth="1"/>
    <col min="15625" max="15625" width="17.75" style="251" customWidth="1"/>
    <col min="15626" max="15626" width="14.25" style="251" customWidth="1"/>
    <col min="15627" max="15627" width="32" style="251" customWidth="1"/>
    <col min="15628" max="15629" width="9.25" style="251" customWidth="1"/>
    <col min="15630" max="15630" width="9" style="251" customWidth="1"/>
    <col min="15631" max="15631" width="9.25" style="251" customWidth="1"/>
    <col min="15632" max="15632" width="9" style="251" customWidth="1"/>
    <col min="15633" max="15633" width="9.25" style="251" customWidth="1"/>
    <col min="15634" max="15634" width="13.75" style="251" customWidth="1"/>
    <col min="15635" max="15635" width="12.5" style="251" customWidth="1"/>
    <col min="15636" max="15638" width="13.75" style="251" customWidth="1"/>
    <col min="15639" max="15639" width="15.75" style="251" customWidth="1"/>
    <col min="15640" max="15640" width="9.25" style="251" customWidth="1"/>
    <col min="15641" max="15641" width="22" style="251" customWidth="1"/>
    <col min="15642" max="15642" width="11.75" style="251" customWidth="1"/>
    <col min="15643" max="15870" width="9" style="251" customWidth="1"/>
    <col min="15871" max="15871" width="6.5" style="251" customWidth="1"/>
    <col min="15872" max="15872" width="13.25" style="251" customWidth="1"/>
    <col min="15873" max="15874" width="12.75" style="251" customWidth="1"/>
    <col min="15875" max="15875" width="15.75" style="251" customWidth="1"/>
    <col min="15876" max="15876" width="10" style="251" customWidth="1"/>
    <col min="15877" max="15877" width="9" style="251" customWidth="1"/>
    <col min="15878" max="15878" width="9.25" style="251" customWidth="1"/>
    <col min="15879" max="15879" width="10" style="251" customWidth="1"/>
    <col min="15880" max="15880" width="11.25" style="251" customWidth="1"/>
    <col min="15881" max="15881" width="17.75" style="251" customWidth="1"/>
    <col min="15882" max="15882" width="14.25" style="251" customWidth="1"/>
    <col min="15883" max="15883" width="32" style="251" customWidth="1"/>
    <col min="15884" max="15885" width="9.25" style="251" customWidth="1"/>
    <col min="15886" max="15886" width="9" style="251" customWidth="1"/>
    <col min="15887" max="15887" width="9.25" style="251" customWidth="1"/>
    <col min="15888" max="15888" width="9" style="251" customWidth="1"/>
    <col min="15889" max="15889" width="9.25" style="251" customWidth="1"/>
    <col min="15890" max="15890" width="13.75" style="251" customWidth="1"/>
    <col min="15891" max="15891" width="12.5" style="251" customWidth="1"/>
    <col min="15892" max="15894" width="13.75" style="251" customWidth="1"/>
    <col min="15895" max="15895" width="15.75" style="251" customWidth="1"/>
    <col min="15896" max="15896" width="9.25" style="251" customWidth="1"/>
    <col min="15897" max="15897" width="22" style="251" customWidth="1"/>
    <col min="15898" max="15898" width="11.75" style="251" customWidth="1"/>
    <col min="15899" max="16126" width="9" style="251" customWidth="1"/>
    <col min="16127" max="16127" width="6.5" style="251" customWidth="1"/>
    <col min="16128" max="16128" width="13.25" style="251" customWidth="1"/>
    <col min="16129" max="16130" width="12.75" style="251" customWidth="1"/>
    <col min="16131" max="16131" width="15.75" style="251" customWidth="1"/>
    <col min="16132" max="16132" width="10" style="251" customWidth="1"/>
    <col min="16133" max="16133" width="9" style="251" customWidth="1"/>
    <col min="16134" max="16134" width="9.25" style="251" customWidth="1"/>
    <col min="16135" max="16135" width="10" style="251" customWidth="1"/>
    <col min="16136" max="16136" width="11.25" style="251" customWidth="1"/>
    <col min="16137" max="16137" width="17.75" style="251" customWidth="1"/>
    <col min="16138" max="16138" width="14.25" style="251" customWidth="1"/>
    <col min="16139" max="16139" width="32" style="251" customWidth="1"/>
    <col min="16140" max="16141" width="9.25" style="251" customWidth="1"/>
    <col min="16142" max="16142" width="9" style="251" customWidth="1"/>
    <col min="16143" max="16143" width="9.25" style="251" customWidth="1"/>
    <col min="16144" max="16144" width="9" style="251" customWidth="1"/>
    <col min="16145" max="16145" width="9.25" style="251" customWidth="1"/>
    <col min="16146" max="16146" width="13.75" style="251" customWidth="1"/>
    <col min="16147" max="16147" width="12.5" style="251" customWidth="1"/>
    <col min="16148" max="16150" width="13.75" style="251" customWidth="1"/>
    <col min="16151" max="16151" width="15.75" style="251" customWidth="1"/>
    <col min="16152" max="16152" width="9.25" style="251" customWidth="1"/>
    <col min="16153" max="16153" width="22" style="251" customWidth="1"/>
    <col min="16154" max="16154" width="11.75" style="251" customWidth="1"/>
    <col min="16155" max="16384" width="9" style="251" customWidth="1"/>
  </cols>
  <sheetData>
    <row r="1" spans="1:30">
      <c r="A1" s="222" t="s">
        <v>125</v>
      </c>
    </row>
    <row r="2" spans="1:30" s="249" customFormat="1" ht="30" customHeight="1">
      <c r="A2" s="681" t="s">
        <v>1027</v>
      </c>
      <c r="B2" s="682"/>
      <c r="C2" s="682"/>
      <c r="D2" s="682"/>
      <c r="E2" s="682"/>
      <c r="F2" s="682"/>
      <c r="G2" s="682"/>
      <c r="H2" s="682"/>
      <c r="I2" s="682"/>
      <c r="J2" s="682"/>
      <c r="K2" s="682"/>
      <c r="L2" s="682"/>
      <c r="M2" s="682"/>
      <c r="N2" s="682"/>
      <c r="O2" s="682"/>
      <c r="P2" s="682"/>
      <c r="Q2" s="682"/>
      <c r="R2" s="682"/>
      <c r="S2" s="682"/>
      <c r="T2" s="682"/>
      <c r="U2" s="682"/>
      <c r="V2" s="682"/>
      <c r="W2" s="682"/>
      <c r="X2" s="682"/>
      <c r="Y2" s="682"/>
      <c r="Z2" s="273"/>
    </row>
    <row r="3" spans="1:30" s="249" customFormat="1">
      <c r="A3" s="683" t="str">
        <f>"评估基准日："&amp;TEXT(基本信息输入表!M7,"yyyy年mm月dd日")</f>
        <v>评估基准日：2025年07月31日</v>
      </c>
      <c r="B3" s="682"/>
      <c r="C3" s="682"/>
      <c r="D3" s="682"/>
      <c r="E3" s="682"/>
      <c r="F3" s="682"/>
      <c r="G3" s="682"/>
      <c r="H3" s="682"/>
      <c r="I3" s="682"/>
      <c r="J3" s="682"/>
      <c r="K3" s="682"/>
      <c r="L3" s="682"/>
      <c r="M3" s="682"/>
      <c r="N3" s="682"/>
      <c r="O3" s="682"/>
      <c r="P3" s="682"/>
      <c r="Q3" s="682"/>
      <c r="R3" s="682"/>
      <c r="S3" s="682"/>
      <c r="T3" s="682"/>
      <c r="U3" s="682"/>
      <c r="V3" s="682"/>
      <c r="W3" s="682"/>
      <c r="X3" s="682"/>
      <c r="Y3" s="682"/>
      <c r="Z3" s="273"/>
    </row>
    <row r="4" spans="1:30" s="249" customFormat="1" ht="14.25" customHeight="1">
      <c r="A4" s="253"/>
      <c r="B4" s="253"/>
      <c r="C4" s="253"/>
      <c r="D4" s="253"/>
      <c r="E4" s="253"/>
      <c r="F4" s="253"/>
      <c r="G4" s="253"/>
      <c r="H4" s="292"/>
      <c r="I4" s="292"/>
      <c r="J4" s="273"/>
      <c r="K4" s="273"/>
      <c r="L4" s="684"/>
      <c r="M4" s="682"/>
      <c r="X4" s="684" t="s">
        <v>1028</v>
      </c>
      <c r="Y4" s="682"/>
      <c r="Z4" s="273"/>
    </row>
    <row r="5" spans="1:30" s="249" customFormat="1" ht="15.75" customHeight="1">
      <c r="A5" s="3" t="str">
        <f>基本信息输入表!K6&amp;"："&amp;基本信息输入表!M6</f>
        <v>被评估单位：西安曲江影视投资（集团）有限公司</v>
      </c>
      <c r="E5" s="258"/>
      <c r="F5" s="258"/>
      <c r="G5" s="258"/>
      <c r="H5" s="293"/>
      <c r="I5" s="293"/>
      <c r="J5" s="258"/>
      <c r="K5" s="258"/>
      <c r="L5" s="258"/>
      <c r="M5" s="274"/>
      <c r="X5" s="258"/>
      <c r="Y5" s="17" t="s">
        <v>561</v>
      </c>
      <c r="Z5" s="273"/>
    </row>
    <row r="6" spans="1:30" s="250" customFormat="1" ht="15.75" customHeight="1">
      <c r="A6" s="690" t="s">
        <v>127</v>
      </c>
      <c r="B6" s="685" t="s">
        <v>1029</v>
      </c>
      <c r="C6" s="685" t="s">
        <v>1030</v>
      </c>
      <c r="D6" s="685" t="s">
        <v>1031</v>
      </c>
      <c r="E6" s="685" t="s">
        <v>1032</v>
      </c>
      <c r="F6" s="686" t="s">
        <v>1033</v>
      </c>
      <c r="G6" s="685" t="s">
        <v>1034</v>
      </c>
      <c r="H6" s="687" t="s">
        <v>1035</v>
      </c>
      <c r="I6" s="687" t="s">
        <v>1036</v>
      </c>
      <c r="J6" s="259" t="s">
        <v>1037</v>
      </c>
      <c r="K6" s="259" t="s">
        <v>1038</v>
      </c>
      <c r="L6" s="259" t="s">
        <v>1039</v>
      </c>
      <c r="M6" s="259" t="s">
        <v>1040</v>
      </c>
      <c r="N6" s="685" t="s">
        <v>1041</v>
      </c>
      <c r="O6" s="600"/>
      <c r="P6" s="600"/>
      <c r="Q6" s="600"/>
      <c r="R6" s="600"/>
      <c r="S6" s="601"/>
      <c r="T6" s="688" t="s">
        <v>412</v>
      </c>
      <c r="U6" s="689" t="s">
        <v>1042</v>
      </c>
      <c r="V6" s="689" t="s">
        <v>1043</v>
      </c>
      <c r="W6" s="688" t="s">
        <v>413</v>
      </c>
      <c r="X6" s="688" t="s">
        <v>415</v>
      </c>
      <c r="Y6" s="688" t="s">
        <v>143</v>
      </c>
      <c r="Z6" s="273"/>
      <c r="AA6" s="249"/>
      <c r="AB6" s="249"/>
      <c r="AC6" s="249"/>
      <c r="AD6" s="249"/>
    </row>
    <row r="7" spans="1:30" s="250" customFormat="1" ht="24" customHeight="1">
      <c r="A7" s="621"/>
      <c r="B7" s="621"/>
      <c r="C7" s="621"/>
      <c r="D7" s="621"/>
      <c r="E7" s="621"/>
      <c r="F7" s="666"/>
      <c r="G7" s="621"/>
      <c r="H7" s="621"/>
      <c r="I7" s="621"/>
      <c r="J7" s="260" t="s">
        <v>1044</v>
      </c>
      <c r="K7" s="260" t="s">
        <v>1044</v>
      </c>
      <c r="L7" s="260" t="s">
        <v>1044</v>
      </c>
      <c r="M7" s="260" t="s">
        <v>1044</v>
      </c>
      <c r="N7" s="275" t="s">
        <v>1045</v>
      </c>
      <c r="O7" s="275" t="s">
        <v>1046</v>
      </c>
      <c r="P7" s="275" t="s">
        <v>1047</v>
      </c>
      <c r="Q7" s="275" t="s">
        <v>1048</v>
      </c>
      <c r="R7" s="275" t="s">
        <v>1049</v>
      </c>
      <c r="S7" s="275" t="s">
        <v>1050</v>
      </c>
      <c r="T7" s="621"/>
      <c r="U7" s="666"/>
      <c r="V7" s="666"/>
      <c r="W7" s="621"/>
      <c r="X7" s="621"/>
      <c r="Y7" s="621"/>
      <c r="Z7" s="2" t="s">
        <v>516</v>
      </c>
      <c r="AA7" s="249"/>
      <c r="AB7" s="249"/>
      <c r="AC7" s="249"/>
      <c r="AD7" s="249"/>
    </row>
    <row r="8" spans="1:30" s="290" customFormat="1" ht="15.75" customHeight="1">
      <c r="A8" s="10" t="str">
        <f t="shared" ref="A8:A24" si="0">IF(C8="","",ROW()-7)</f>
        <v/>
      </c>
      <c r="B8" s="261"/>
      <c r="C8" s="262"/>
      <c r="D8" s="261"/>
      <c r="E8" s="263"/>
      <c r="F8" s="263"/>
      <c r="G8" s="263"/>
      <c r="H8" s="277"/>
      <c r="I8" s="277"/>
      <c r="J8" s="265"/>
      <c r="K8" s="265"/>
      <c r="L8" s="265"/>
      <c r="M8" s="265"/>
      <c r="N8" s="278"/>
      <c r="O8" s="278"/>
      <c r="P8" s="278"/>
      <c r="Q8" s="278"/>
      <c r="R8" s="278"/>
      <c r="S8" s="278"/>
      <c r="T8" s="283"/>
      <c r="U8" s="283"/>
      <c r="V8" s="283"/>
      <c r="W8" s="283"/>
      <c r="X8" s="13" t="str">
        <f t="shared" ref="X8:X25" si="1">IF(T8-U8=0,"",(W8-T8+U8)/(T8-U8)*100)</f>
        <v/>
      </c>
      <c r="Y8" s="263"/>
      <c r="Z8" s="298" t="s">
        <v>1051</v>
      </c>
    </row>
    <row r="9" spans="1:30" s="290" customFormat="1">
      <c r="A9" s="10" t="str">
        <f t="shared" si="0"/>
        <v/>
      </c>
      <c r="B9" s="261"/>
      <c r="C9" s="262"/>
      <c r="D9" s="261"/>
      <c r="E9" s="263"/>
      <c r="F9" s="263"/>
      <c r="G9" s="263"/>
      <c r="H9" s="277"/>
      <c r="I9" s="277"/>
      <c r="J9" s="265"/>
      <c r="K9" s="265"/>
      <c r="L9" s="265"/>
      <c r="M9" s="265"/>
      <c r="N9" s="278"/>
      <c r="O9" s="278"/>
      <c r="P9" s="278"/>
      <c r="Q9" s="278"/>
      <c r="R9" s="278"/>
      <c r="S9" s="278"/>
      <c r="T9" s="283"/>
      <c r="U9" s="283"/>
      <c r="V9" s="283"/>
      <c r="W9" s="283"/>
      <c r="X9" s="13" t="str">
        <f t="shared" si="1"/>
        <v/>
      </c>
      <c r="Y9" s="263"/>
      <c r="Z9" s="298" t="s">
        <v>1052</v>
      </c>
    </row>
    <row r="10" spans="1:30" s="290" customFormat="1">
      <c r="A10" s="10" t="str">
        <f t="shared" si="0"/>
        <v/>
      </c>
      <c r="B10" s="261"/>
      <c r="C10" s="262"/>
      <c r="D10" s="261"/>
      <c r="E10" s="263"/>
      <c r="F10" s="263"/>
      <c r="G10" s="263"/>
      <c r="H10" s="277"/>
      <c r="I10" s="277"/>
      <c r="J10" s="265"/>
      <c r="K10" s="265"/>
      <c r="L10" s="265"/>
      <c r="M10" s="265"/>
      <c r="N10" s="278"/>
      <c r="O10" s="278"/>
      <c r="P10" s="278"/>
      <c r="Q10" s="278"/>
      <c r="R10" s="278"/>
      <c r="S10" s="278"/>
      <c r="T10" s="283"/>
      <c r="U10" s="283"/>
      <c r="V10" s="283"/>
      <c r="W10" s="283"/>
      <c r="X10" s="13" t="str">
        <f t="shared" si="1"/>
        <v/>
      </c>
      <c r="Y10" s="263"/>
      <c r="Z10" s="298" t="s">
        <v>1053</v>
      </c>
    </row>
    <row r="11" spans="1:30" s="290" customFormat="1">
      <c r="A11" s="10" t="str">
        <f t="shared" si="0"/>
        <v/>
      </c>
      <c r="B11" s="261"/>
      <c r="C11" s="262"/>
      <c r="D11" s="261"/>
      <c r="E11" s="263"/>
      <c r="F11" s="263"/>
      <c r="G11" s="263"/>
      <c r="H11" s="277"/>
      <c r="I11" s="277"/>
      <c r="J11" s="265"/>
      <c r="K11" s="265"/>
      <c r="L11" s="265"/>
      <c r="M11" s="265"/>
      <c r="N11" s="278"/>
      <c r="O11" s="278"/>
      <c r="P11" s="278"/>
      <c r="Q11" s="278"/>
      <c r="R11" s="278"/>
      <c r="S11" s="278"/>
      <c r="T11" s="283"/>
      <c r="U11" s="283"/>
      <c r="V11" s="283"/>
      <c r="W11" s="283"/>
      <c r="X11" s="13" t="str">
        <f t="shared" si="1"/>
        <v/>
      </c>
      <c r="Y11" s="263"/>
      <c r="Z11" s="298" t="s">
        <v>1054</v>
      </c>
    </row>
    <row r="12" spans="1:30" s="290" customFormat="1">
      <c r="A12" s="10" t="str">
        <f t="shared" si="0"/>
        <v/>
      </c>
      <c r="B12" s="261"/>
      <c r="C12" s="262"/>
      <c r="D12" s="261"/>
      <c r="E12" s="263"/>
      <c r="F12" s="263"/>
      <c r="G12" s="263"/>
      <c r="H12" s="277"/>
      <c r="I12" s="277"/>
      <c r="J12" s="265"/>
      <c r="K12" s="265"/>
      <c r="L12" s="265"/>
      <c r="M12" s="265"/>
      <c r="N12" s="278"/>
      <c r="O12" s="278"/>
      <c r="P12" s="278"/>
      <c r="Q12" s="278"/>
      <c r="R12" s="278"/>
      <c r="S12" s="278"/>
      <c r="T12" s="283"/>
      <c r="U12" s="283"/>
      <c r="V12" s="283"/>
      <c r="W12" s="283"/>
      <c r="X12" s="13" t="str">
        <f t="shared" si="1"/>
        <v/>
      </c>
      <c r="Y12" s="263"/>
      <c r="Z12" s="298" t="s">
        <v>1055</v>
      </c>
    </row>
    <row r="13" spans="1:30" s="290" customFormat="1">
      <c r="A13" s="10" t="str">
        <f t="shared" si="0"/>
        <v/>
      </c>
      <c r="B13" s="261"/>
      <c r="C13" s="262"/>
      <c r="D13" s="261"/>
      <c r="E13" s="263"/>
      <c r="F13" s="263"/>
      <c r="G13" s="263"/>
      <c r="H13" s="277"/>
      <c r="I13" s="277"/>
      <c r="J13" s="265"/>
      <c r="K13" s="265"/>
      <c r="L13" s="265"/>
      <c r="M13" s="265"/>
      <c r="N13" s="278"/>
      <c r="O13" s="278"/>
      <c r="P13" s="278"/>
      <c r="Q13" s="278"/>
      <c r="R13" s="278"/>
      <c r="S13" s="278"/>
      <c r="T13" s="283"/>
      <c r="U13" s="283"/>
      <c r="V13" s="283"/>
      <c r="W13" s="283"/>
      <c r="X13" s="13" t="str">
        <f t="shared" si="1"/>
        <v/>
      </c>
      <c r="Y13" s="263"/>
      <c r="Z13" s="298" t="s">
        <v>1056</v>
      </c>
    </row>
    <row r="14" spans="1:30" s="290" customFormat="1">
      <c r="A14" s="10" t="str">
        <f t="shared" si="0"/>
        <v/>
      </c>
      <c r="B14" s="261"/>
      <c r="C14" s="262"/>
      <c r="D14" s="261"/>
      <c r="E14" s="263"/>
      <c r="F14" s="263"/>
      <c r="G14" s="263"/>
      <c r="H14" s="277"/>
      <c r="I14" s="277"/>
      <c r="J14" s="265"/>
      <c r="K14" s="265"/>
      <c r="L14" s="265"/>
      <c r="M14" s="265"/>
      <c r="N14" s="278"/>
      <c r="O14" s="278"/>
      <c r="P14" s="278"/>
      <c r="Q14" s="278"/>
      <c r="R14" s="278"/>
      <c r="S14" s="278"/>
      <c r="T14" s="283"/>
      <c r="U14" s="283"/>
      <c r="V14" s="283"/>
      <c r="W14" s="283"/>
      <c r="X14" s="13" t="str">
        <f t="shared" si="1"/>
        <v/>
      </c>
      <c r="Y14" s="263"/>
      <c r="Z14" s="298" t="s">
        <v>1057</v>
      </c>
    </row>
    <row r="15" spans="1:30" s="290" customFormat="1">
      <c r="A15" s="10" t="str">
        <f t="shared" si="0"/>
        <v/>
      </c>
      <c r="B15" s="261"/>
      <c r="C15" s="262"/>
      <c r="D15" s="261"/>
      <c r="E15" s="263"/>
      <c r="F15" s="263"/>
      <c r="G15" s="263"/>
      <c r="H15" s="277"/>
      <c r="I15" s="277"/>
      <c r="J15" s="265"/>
      <c r="K15" s="265"/>
      <c r="L15" s="265"/>
      <c r="M15" s="265"/>
      <c r="N15" s="278"/>
      <c r="O15" s="278"/>
      <c r="P15" s="278"/>
      <c r="Q15" s="278"/>
      <c r="R15" s="278"/>
      <c r="S15" s="278"/>
      <c r="T15" s="283"/>
      <c r="U15" s="283"/>
      <c r="V15" s="283"/>
      <c r="W15" s="283"/>
      <c r="X15" s="13" t="str">
        <f t="shared" si="1"/>
        <v/>
      </c>
      <c r="Y15" s="263"/>
      <c r="Z15" s="298" t="s">
        <v>1058</v>
      </c>
    </row>
    <row r="16" spans="1:30" s="290" customFormat="1">
      <c r="A16" s="10" t="str">
        <f t="shared" si="0"/>
        <v/>
      </c>
      <c r="B16" s="261"/>
      <c r="C16" s="262"/>
      <c r="D16" s="261"/>
      <c r="E16" s="263"/>
      <c r="F16" s="263"/>
      <c r="G16" s="263"/>
      <c r="H16" s="277"/>
      <c r="I16" s="277"/>
      <c r="J16" s="265"/>
      <c r="K16" s="265"/>
      <c r="L16" s="265"/>
      <c r="M16" s="265"/>
      <c r="N16" s="278"/>
      <c r="O16" s="278"/>
      <c r="P16" s="278"/>
      <c r="Q16" s="278"/>
      <c r="R16" s="278"/>
      <c r="S16" s="278"/>
      <c r="T16" s="283"/>
      <c r="U16" s="283"/>
      <c r="V16" s="283"/>
      <c r="W16" s="283"/>
      <c r="X16" s="13" t="str">
        <f t="shared" si="1"/>
        <v/>
      </c>
      <c r="Y16" s="263"/>
      <c r="Z16" s="298" t="s">
        <v>1059</v>
      </c>
    </row>
    <row r="17" spans="1:33" s="290" customFormat="1">
      <c r="A17" s="10" t="str">
        <f t="shared" si="0"/>
        <v/>
      </c>
      <c r="B17" s="261"/>
      <c r="C17" s="262"/>
      <c r="D17" s="261"/>
      <c r="E17" s="263"/>
      <c r="F17" s="263"/>
      <c r="G17" s="263"/>
      <c r="H17" s="277"/>
      <c r="I17" s="277"/>
      <c r="J17" s="265"/>
      <c r="K17" s="265"/>
      <c r="L17" s="265"/>
      <c r="M17" s="265"/>
      <c r="N17" s="278"/>
      <c r="O17" s="278"/>
      <c r="P17" s="278"/>
      <c r="Q17" s="278"/>
      <c r="R17" s="278"/>
      <c r="S17" s="278"/>
      <c r="T17" s="283"/>
      <c r="U17" s="283"/>
      <c r="V17" s="283"/>
      <c r="W17" s="283"/>
      <c r="X17" s="13" t="str">
        <f t="shared" si="1"/>
        <v/>
      </c>
      <c r="Y17" s="263"/>
      <c r="Z17" s="298" t="s">
        <v>1060</v>
      </c>
    </row>
    <row r="18" spans="1:33" s="290" customFormat="1">
      <c r="A18" s="10" t="str">
        <f t="shared" si="0"/>
        <v/>
      </c>
      <c r="B18" s="261"/>
      <c r="C18" s="262"/>
      <c r="D18" s="261"/>
      <c r="E18" s="263"/>
      <c r="F18" s="263"/>
      <c r="G18" s="263"/>
      <c r="H18" s="277"/>
      <c r="I18" s="277"/>
      <c r="J18" s="265"/>
      <c r="K18" s="265"/>
      <c r="L18" s="265"/>
      <c r="M18" s="265"/>
      <c r="N18" s="278"/>
      <c r="O18" s="278"/>
      <c r="P18" s="278"/>
      <c r="Q18" s="278"/>
      <c r="R18" s="278"/>
      <c r="S18" s="278"/>
      <c r="T18" s="283"/>
      <c r="U18" s="283"/>
      <c r="V18" s="283"/>
      <c r="W18" s="283"/>
      <c r="X18" s="13" t="str">
        <f t="shared" si="1"/>
        <v/>
      </c>
      <c r="Y18" s="263"/>
      <c r="Z18" s="298" t="s">
        <v>1061</v>
      </c>
    </row>
    <row r="19" spans="1:33" s="290" customFormat="1">
      <c r="A19" s="10" t="str">
        <f t="shared" si="0"/>
        <v/>
      </c>
      <c r="B19" s="261"/>
      <c r="C19" s="262"/>
      <c r="D19" s="261"/>
      <c r="E19" s="263"/>
      <c r="F19" s="263"/>
      <c r="G19" s="263"/>
      <c r="H19" s="277"/>
      <c r="I19" s="277"/>
      <c r="J19" s="265"/>
      <c r="K19" s="265"/>
      <c r="L19" s="265"/>
      <c r="M19" s="265"/>
      <c r="N19" s="278"/>
      <c r="O19" s="278"/>
      <c r="P19" s="278"/>
      <c r="Q19" s="278"/>
      <c r="R19" s="278"/>
      <c r="S19" s="278"/>
      <c r="T19" s="283"/>
      <c r="U19" s="283"/>
      <c r="V19" s="283"/>
      <c r="W19" s="283"/>
      <c r="X19" s="13" t="str">
        <f t="shared" si="1"/>
        <v/>
      </c>
      <c r="Y19" s="263"/>
      <c r="Z19" s="298" t="s">
        <v>1062</v>
      </c>
    </row>
    <row r="20" spans="1:33" s="290" customFormat="1">
      <c r="A20" s="10" t="str">
        <f t="shared" si="0"/>
        <v/>
      </c>
      <c r="B20" s="261"/>
      <c r="C20" s="262"/>
      <c r="D20" s="261"/>
      <c r="E20" s="263"/>
      <c r="F20" s="263"/>
      <c r="G20" s="263"/>
      <c r="H20" s="277"/>
      <c r="I20" s="277"/>
      <c r="J20" s="265"/>
      <c r="K20" s="265"/>
      <c r="L20" s="265"/>
      <c r="M20" s="265"/>
      <c r="N20" s="278"/>
      <c r="O20" s="278"/>
      <c r="P20" s="278"/>
      <c r="Q20" s="278"/>
      <c r="R20" s="278"/>
      <c r="S20" s="278"/>
      <c r="T20" s="283"/>
      <c r="U20" s="283"/>
      <c r="V20" s="283"/>
      <c r="W20" s="283"/>
      <c r="X20" s="13" t="str">
        <f t="shared" si="1"/>
        <v/>
      </c>
      <c r="Y20" s="263"/>
      <c r="Z20" s="298" t="s">
        <v>1063</v>
      </c>
    </row>
    <row r="21" spans="1:33" s="290" customFormat="1">
      <c r="A21" s="10" t="str">
        <f t="shared" si="0"/>
        <v/>
      </c>
      <c r="B21" s="261"/>
      <c r="C21" s="262"/>
      <c r="D21" s="261"/>
      <c r="E21" s="263"/>
      <c r="F21" s="263"/>
      <c r="G21" s="263"/>
      <c r="H21" s="277"/>
      <c r="I21" s="277"/>
      <c r="J21" s="265"/>
      <c r="K21" s="265"/>
      <c r="L21" s="265"/>
      <c r="M21" s="265"/>
      <c r="N21" s="278"/>
      <c r="O21" s="278"/>
      <c r="P21" s="278"/>
      <c r="Q21" s="278"/>
      <c r="R21" s="278"/>
      <c r="S21" s="278"/>
      <c r="T21" s="283"/>
      <c r="U21" s="283"/>
      <c r="V21" s="283"/>
      <c r="W21" s="283"/>
      <c r="X21" s="13" t="str">
        <f t="shared" si="1"/>
        <v/>
      </c>
      <c r="Y21" s="263"/>
      <c r="Z21" s="298" t="s">
        <v>1064</v>
      </c>
    </row>
    <row r="22" spans="1:33" s="290" customFormat="1">
      <c r="A22" s="10" t="str">
        <f t="shared" si="0"/>
        <v/>
      </c>
      <c r="B22" s="261"/>
      <c r="C22" s="262"/>
      <c r="D22" s="261"/>
      <c r="E22" s="263"/>
      <c r="F22" s="263"/>
      <c r="G22" s="263"/>
      <c r="H22" s="277"/>
      <c r="I22" s="277"/>
      <c r="J22" s="265"/>
      <c r="K22" s="265"/>
      <c r="L22" s="265"/>
      <c r="M22" s="265"/>
      <c r="N22" s="278"/>
      <c r="O22" s="278"/>
      <c r="P22" s="278"/>
      <c r="Q22" s="278"/>
      <c r="R22" s="278"/>
      <c r="S22" s="278"/>
      <c r="T22" s="283"/>
      <c r="U22" s="283"/>
      <c r="V22" s="283"/>
      <c r="W22" s="283"/>
      <c r="X22" s="13" t="str">
        <f t="shared" si="1"/>
        <v/>
      </c>
      <c r="Y22" s="263"/>
      <c r="Z22" s="298" t="s">
        <v>1065</v>
      </c>
    </row>
    <row r="23" spans="1:33" s="290" customFormat="1">
      <c r="A23" s="10" t="str">
        <f t="shared" si="0"/>
        <v/>
      </c>
      <c r="B23" s="261"/>
      <c r="C23" s="262"/>
      <c r="D23" s="261"/>
      <c r="E23" s="263"/>
      <c r="F23" s="263"/>
      <c r="G23" s="263"/>
      <c r="H23" s="277"/>
      <c r="I23" s="277"/>
      <c r="J23" s="265"/>
      <c r="K23" s="265"/>
      <c r="L23" s="265"/>
      <c r="M23" s="265"/>
      <c r="N23" s="278"/>
      <c r="O23" s="278"/>
      <c r="P23" s="278"/>
      <c r="Q23" s="278"/>
      <c r="R23" s="278"/>
      <c r="S23" s="278"/>
      <c r="T23" s="283"/>
      <c r="U23" s="283"/>
      <c r="V23" s="283"/>
      <c r="W23" s="283"/>
      <c r="X23" s="13" t="str">
        <f t="shared" si="1"/>
        <v/>
      </c>
      <c r="Y23" s="263"/>
      <c r="Z23" s="298" t="s">
        <v>1066</v>
      </c>
    </row>
    <row r="24" spans="1:33" s="250" customFormat="1">
      <c r="A24" s="10" t="str">
        <f t="shared" si="0"/>
        <v/>
      </c>
      <c r="B24" s="263"/>
      <c r="C24" s="265"/>
      <c r="D24" s="263"/>
      <c r="E24" s="263"/>
      <c r="F24" s="263"/>
      <c r="G24" s="263"/>
      <c r="H24" s="277"/>
      <c r="I24" s="277"/>
      <c r="J24" s="265"/>
      <c r="K24" s="265"/>
      <c r="L24" s="265"/>
      <c r="M24" s="265"/>
      <c r="N24" s="278"/>
      <c r="O24" s="278"/>
      <c r="P24" s="278"/>
      <c r="Q24" s="278"/>
      <c r="R24" s="278"/>
      <c r="S24" s="278"/>
      <c r="T24" s="284"/>
      <c r="U24" s="284"/>
      <c r="V24" s="283"/>
      <c r="W24" s="283"/>
      <c r="X24" s="13" t="str">
        <f t="shared" si="1"/>
        <v/>
      </c>
      <c r="Y24" s="263"/>
      <c r="Z24" s="298" t="s">
        <v>1067</v>
      </c>
      <c r="AA24" s="249"/>
      <c r="AB24" s="249"/>
      <c r="AC24" s="249"/>
      <c r="AD24" s="249"/>
      <c r="AE24" s="249"/>
      <c r="AF24" s="249"/>
      <c r="AG24" s="249"/>
    </row>
    <row r="25" spans="1:33" s="250" customFormat="1" ht="15.75" customHeight="1">
      <c r="A25" s="664" t="s">
        <v>1068</v>
      </c>
      <c r="B25" s="601"/>
      <c r="C25" s="265"/>
      <c r="D25" s="263"/>
      <c r="E25" s="263"/>
      <c r="F25" s="263"/>
      <c r="G25" s="263"/>
      <c r="H25" s="279"/>
      <c r="I25" s="279"/>
      <c r="J25" s="265"/>
      <c r="K25" s="265"/>
      <c r="L25" s="265"/>
      <c r="M25" s="265"/>
      <c r="N25" s="278"/>
      <c r="O25" s="278"/>
      <c r="P25" s="278"/>
      <c r="Q25" s="278"/>
      <c r="R25" s="278"/>
      <c r="S25" s="278"/>
      <c r="T25" s="284">
        <f>SUM(T8:T24)</f>
        <v>0</v>
      </c>
      <c r="U25" s="284">
        <f>SUM(U8:U24)</f>
        <v>0</v>
      </c>
      <c r="V25" s="284">
        <f>SUM(V8:V24)</f>
        <v>0</v>
      </c>
      <c r="W25" s="284">
        <f>SUM(W8:W24)</f>
        <v>0</v>
      </c>
      <c r="X25" s="13" t="str">
        <f t="shared" si="1"/>
        <v/>
      </c>
      <c r="Y25" s="263"/>
      <c r="Z25" s="298"/>
      <c r="AA25" s="249"/>
      <c r="AB25" s="249"/>
      <c r="AC25" s="249"/>
      <c r="AD25" s="249"/>
      <c r="AE25" s="249"/>
      <c r="AF25" s="249"/>
      <c r="AG25" s="249"/>
    </row>
    <row r="26" spans="1:33" s="250" customFormat="1" ht="15.75" customHeight="1">
      <c r="A26" s="664" t="s">
        <v>1069</v>
      </c>
      <c r="B26" s="601"/>
      <c r="C26" s="265"/>
      <c r="D26" s="263"/>
      <c r="E26" s="263"/>
      <c r="F26" s="263"/>
      <c r="G26" s="263"/>
      <c r="H26" s="279"/>
      <c r="I26" s="279"/>
      <c r="J26" s="265"/>
      <c r="K26" s="265"/>
      <c r="L26" s="265"/>
      <c r="M26" s="265"/>
      <c r="N26" s="278"/>
      <c r="O26" s="278"/>
      <c r="P26" s="278"/>
      <c r="Q26" s="278"/>
      <c r="R26" s="278"/>
      <c r="S26" s="278"/>
      <c r="T26" s="284">
        <f>U25</f>
        <v>0</v>
      </c>
      <c r="U26" s="284"/>
      <c r="V26" s="284"/>
      <c r="W26" s="284"/>
      <c r="X26" s="13"/>
      <c r="Y26" s="263"/>
      <c r="Z26" s="298"/>
      <c r="AA26" s="249"/>
      <c r="AB26" s="249"/>
      <c r="AC26" s="249"/>
      <c r="AD26" s="249"/>
      <c r="AE26" s="249"/>
      <c r="AF26" s="249"/>
      <c r="AG26" s="249"/>
    </row>
    <row r="27" spans="1:33" s="250" customFormat="1" ht="15" customHeight="1">
      <c r="A27" s="659" t="s">
        <v>1070</v>
      </c>
      <c r="B27" s="635"/>
      <c r="C27" s="267"/>
      <c r="D27" s="270"/>
      <c r="E27" s="270"/>
      <c r="F27" s="270"/>
      <c r="G27" s="270"/>
      <c r="H27" s="294"/>
      <c r="I27" s="294"/>
      <c r="J27" s="270"/>
      <c r="K27" s="270"/>
      <c r="L27" s="270"/>
      <c r="M27" s="270"/>
      <c r="N27" s="280"/>
      <c r="O27" s="280"/>
      <c r="P27" s="280"/>
      <c r="Q27" s="280"/>
      <c r="R27" s="280"/>
      <c r="S27" s="280"/>
      <c r="T27" s="295">
        <f>T25-T26</f>
        <v>0</v>
      </c>
      <c r="U27" s="295"/>
      <c r="V27" s="295">
        <f>V25</f>
        <v>0</v>
      </c>
      <c r="W27" s="295">
        <f>W25</f>
        <v>0</v>
      </c>
      <c r="X27" s="13" t="str">
        <f>IF(T27-U27=0,"",(W27-T27+U27)/(T27-U27)*100)</f>
        <v/>
      </c>
      <c r="Y27" s="270"/>
      <c r="Z27" s="298"/>
      <c r="AA27" s="249"/>
      <c r="AB27" s="249"/>
      <c r="AC27" s="249"/>
      <c r="AD27" s="249"/>
      <c r="AE27" s="249"/>
      <c r="AF27" s="249"/>
      <c r="AG27" s="249"/>
    </row>
    <row r="28" spans="1:33">
      <c r="A28" s="3" t="str">
        <f>基本信息输入表!$K$6&amp;"填表人："&amp;基本信息输入表!$M$36</f>
        <v>被评估单位填表人：</v>
      </c>
      <c r="W28" s="3" t="str">
        <f>"评估人员："&amp;基本信息输入表!$Q$36</f>
        <v>评估人员：</v>
      </c>
      <c r="Z28" s="2" t="s">
        <v>533</v>
      </c>
    </row>
    <row r="29" spans="1:33">
      <c r="A29" s="3" t="str">
        <f>"填表日期："&amp;YEAR(基本信息输入表!$O$36)&amp;"年"&amp;MONTH(基本信息输入表!$O$36)&amp;"月"&amp;DAY(基本信息输入表!$O$36)&amp;"日"</f>
        <v>填表日期：1900年1月0日</v>
      </c>
    </row>
    <row r="30" spans="1:33">
      <c r="T30" s="296"/>
      <c r="U30" s="296"/>
      <c r="V30" s="296"/>
    </row>
    <row r="31" spans="1:33">
      <c r="T31" s="297"/>
      <c r="U31" s="297"/>
      <c r="V31" s="297"/>
    </row>
    <row r="32" spans="1:33">
      <c r="T32" s="296"/>
      <c r="U32" s="296"/>
      <c r="V32" s="296"/>
    </row>
    <row r="38" spans="26:26">
      <c r="Z38" s="299"/>
    </row>
    <row r="39" spans="26:26">
      <c r="Z39" s="299"/>
    </row>
    <row r="40" spans="26:26">
      <c r="Z40" s="299"/>
    </row>
  </sheetData>
  <mergeCells count="23">
    <mergeCell ref="X6:X7"/>
    <mergeCell ref="Y6:Y7"/>
    <mergeCell ref="A25:B25"/>
    <mergeCell ref="A26:B26"/>
    <mergeCell ref="A27:B27"/>
    <mergeCell ref="A6:A7"/>
    <mergeCell ref="B6:B7"/>
    <mergeCell ref="A2:Y2"/>
    <mergeCell ref="A3:Y3"/>
    <mergeCell ref="L4:M4"/>
    <mergeCell ref="X4:Y4"/>
    <mergeCell ref="N6:S6"/>
    <mergeCell ref="C6:C7"/>
    <mergeCell ref="D6:D7"/>
    <mergeCell ref="E6:E7"/>
    <mergeCell ref="F6:F7"/>
    <mergeCell ref="G6:G7"/>
    <mergeCell ref="H6:H7"/>
    <mergeCell ref="I6:I7"/>
    <mergeCell ref="T6:T7"/>
    <mergeCell ref="U6:U7"/>
    <mergeCell ref="V6:V7"/>
    <mergeCell ref="W6:W7"/>
  </mergeCells>
  <phoneticPr fontId="33" type="noConversion"/>
  <hyperlinks>
    <hyperlink ref="A1" location="索引目录!A1" display="返回索引目录" xr:uid="{00000000-0004-0000-2400-000000000000}"/>
  </hyperlinks>
  <printOptions horizontalCentered="1"/>
  <pageMargins left="0.98402777777777795" right="0.98402777777777795" top="0.98402777777777795" bottom="0.98402777777777795" header="0.47222222222222199" footer="0.35416666666666702"/>
  <pageSetup paperSize="9" scale="4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colBreaks count="2" manualBreakCount="2">
    <brk id="7" max="28" man="1"/>
    <brk id="19"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AH47"/>
  <sheetViews>
    <sheetView showGridLines="0" topLeftCell="A7" zoomScale="96" zoomScaleNormal="96" workbookViewId="0">
      <selection activeCell="M8" sqref="M8:R8"/>
    </sheetView>
  </sheetViews>
  <sheetFormatPr defaultColWidth="8.75" defaultRowHeight="12.75"/>
  <cols>
    <col min="1" max="1" width="5.5" style="251" customWidth="1"/>
    <col min="2" max="2" width="16.75" style="252" customWidth="1"/>
    <col min="3" max="3" width="22.25" style="252" customWidth="1"/>
    <col min="4" max="4" width="11.25" style="252" customWidth="1"/>
    <col min="5" max="5" width="8" style="252" customWidth="1"/>
    <col min="6" max="6" width="8" style="251" customWidth="1"/>
    <col min="7" max="7" width="19" style="251" customWidth="1"/>
    <col min="8" max="8" width="4.75" style="251" customWidth="1"/>
    <col min="9" max="9" width="8" style="251" customWidth="1"/>
    <col min="10" max="13" width="11.25" style="251" customWidth="1"/>
    <col min="14" max="14" width="8" style="251" customWidth="1"/>
    <col min="15" max="16" width="4.75" style="251" customWidth="1"/>
    <col min="17" max="17" width="8" style="251" customWidth="1"/>
    <col min="18" max="18" width="6.25" style="251" customWidth="1"/>
    <col min="19" max="19" width="8.75" style="251" customWidth="1"/>
    <col min="20" max="20" width="4.75" style="251" customWidth="1"/>
    <col min="21" max="23" width="7.75" style="251" customWidth="1"/>
    <col min="24" max="24" width="9.5" style="251" customWidth="1"/>
    <col min="25" max="25" width="7.75" style="251" customWidth="1"/>
    <col min="26" max="26" width="16.75" style="251" customWidth="1"/>
    <col min="27" max="27" width="17.25" style="251" customWidth="1"/>
    <col min="28" max="28" width="15.25" style="251" customWidth="1"/>
    <col min="29" max="254" width="9" style="251" customWidth="1"/>
    <col min="255" max="255" width="4.75" style="251" customWidth="1"/>
    <col min="256" max="256" width="13.5" style="251" customWidth="1"/>
    <col min="257" max="257" width="11" style="251" customWidth="1"/>
    <col min="258" max="258" width="8.75" style="251" customWidth="1"/>
    <col min="259" max="259" width="8.25" style="251" customWidth="1"/>
    <col min="260" max="260" width="7.25" style="251" customWidth="1"/>
    <col min="261" max="261" width="10" style="251" customWidth="1"/>
    <col min="262" max="262" width="5" style="251" customWidth="1"/>
    <col min="263" max="264" width="13.5" style="251" customWidth="1"/>
    <col min="265" max="265" width="13.25" style="251" customWidth="1"/>
    <col min="266" max="266" width="11.25" style="251" customWidth="1"/>
    <col min="267" max="267" width="11.75" style="251" customWidth="1"/>
    <col min="268" max="268" width="23.75" style="251" customWidth="1"/>
    <col min="269" max="269" width="10.75" style="251" customWidth="1"/>
    <col min="270" max="272" width="9.25" style="251" customWidth="1"/>
    <col min="273" max="274" width="9" style="251" customWidth="1"/>
    <col min="275" max="275" width="20.75" style="251" customWidth="1"/>
    <col min="276" max="276" width="15.25" style="251" customWidth="1"/>
    <col min="277" max="279" width="16.25" style="251" customWidth="1"/>
    <col min="280" max="280" width="20.25" style="251" customWidth="1"/>
    <col min="281" max="281" width="11" style="251" customWidth="1"/>
    <col min="282" max="282" width="31.25" style="251" customWidth="1"/>
    <col min="283" max="283" width="17.25" style="251" customWidth="1"/>
    <col min="284" max="510" width="9" style="251" customWidth="1"/>
    <col min="511" max="511" width="4.75" style="251" customWidth="1"/>
    <col min="512" max="512" width="13.5" style="251" customWidth="1"/>
    <col min="513" max="513" width="11" style="251" customWidth="1"/>
    <col min="514" max="514" width="8.75" style="251" customWidth="1"/>
    <col min="515" max="515" width="8.25" style="251" customWidth="1"/>
    <col min="516" max="516" width="7.25" style="251" customWidth="1"/>
    <col min="517" max="517" width="10" style="251" customWidth="1"/>
    <col min="518" max="518" width="5" style="251" customWidth="1"/>
    <col min="519" max="520" width="13.5" style="251" customWidth="1"/>
    <col min="521" max="521" width="13.25" style="251" customWidth="1"/>
    <col min="522" max="522" width="11.25" style="251" customWidth="1"/>
    <col min="523" max="523" width="11.75" style="251" customWidth="1"/>
    <col min="524" max="524" width="23.75" style="251" customWidth="1"/>
    <col min="525" max="525" width="10.75" style="251" customWidth="1"/>
    <col min="526" max="528" width="9.25" style="251" customWidth="1"/>
    <col min="529" max="530" width="9" style="251" customWidth="1"/>
    <col min="531" max="531" width="20.75" style="251" customWidth="1"/>
    <col min="532" max="532" width="15.25" style="251" customWidth="1"/>
    <col min="533" max="535" width="16.25" style="251" customWidth="1"/>
    <col min="536" max="536" width="20.25" style="251" customWidth="1"/>
    <col min="537" max="537" width="11" style="251" customWidth="1"/>
    <col min="538" max="538" width="31.25" style="251" customWidth="1"/>
    <col min="539" max="539" width="17.25" style="251" customWidth="1"/>
    <col min="540" max="766" width="9" style="251" customWidth="1"/>
    <col min="767" max="767" width="4.75" style="251" customWidth="1"/>
    <col min="768" max="768" width="13.5" style="251" customWidth="1"/>
    <col min="769" max="769" width="11" style="251" customWidth="1"/>
    <col min="770" max="770" width="8.75" style="251" customWidth="1"/>
    <col min="771" max="771" width="8.25" style="251" customWidth="1"/>
    <col min="772" max="772" width="7.25" style="251" customWidth="1"/>
    <col min="773" max="773" width="10" style="251" customWidth="1"/>
    <col min="774" max="774" width="5" style="251" customWidth="1"/>
    <col min="775" max="776" width="13.5" style="251" customWidth="1"/>
    <col min="777" max="777" width="13.25" style="251" customWidth="1"/>
    <col min="778" max="778" width="11.25" style="251" customWidth="1"/>
    <col min="779" max="779" width="11.75" style="251" customWidth="1"/>
    <col min="780" max="780" width="23.75" style="251" customWidth="1"/>
    <col min="781" max="781" width="10.75" style="251" customWidth="1"/>
    <col min="782" max="784" width="9.25" style="251" customWidth="1"/>
    <col min="785" max="786" width="9" style="251" customWidth="1"/>
    <col min="787" max="787" width="20.75" style="251" customWidth="1"/>
    <col min="788" max="788" width="15.25" style="251" customWidth="1"/>
    <col min="789" max="791" width="16.25" style="251" customWidth="1"/>
    <col min="792" max="792" width="20.25" style="251" customWidth="1"/>
    <col min="793" max="793" width="11" style="251" customWidth="1"/>
    <col min="794" max="794" width="31.25" style="251" customWidth="1"/>
    <col min="795" max="795" width="17.25" style="251" customWidth="1"/>
    <col min="796" max="1022" width="9" style="251" customWidth="1"/>
    <col min="1023" max="1023" width="4.75" style="251" customWidth="1"/>
    <col min="1024" max="1024" width="13.5" style="251" customWidth="1"/>
    <col min="1025" max="1025" width="11" style="251" customWidth="1"/>
    <col min="1026" max="1026" width="8.75" style="251" customWidth="1"/>
    <col min="1027" max="1027" width="8.25" style="251" customWidth="1"/>
    <col min="1028" max="1028" width="7.25" style="251" customWidth="1"/>
    <col min="1029" max="1029" width="10" style="251" customWidth="1"/>
    <col min="1030" max="1030" width="5" style="251" customWidth="1"/>
    <col min="1031" max="1032" width="13.5" style="251" customWidth="1"/>
    <col min="1033" max="1033" width="13.25" style="251" customWidth="1"/>
    <col min="1034" max="1034" width="11.25" style="251" customWidth="1"/>
    <col min="1035" max="1035" width="11.75" style="251" customWidth="1"/>
    <col min="1036" max="1036" width="23.75" style="251" customWidth="1"/>
    <col min="1037" max="1037" width="10.75" style="251" customWidth="1"/>
    <col min="1038" max="1040" width="9.25" style="251" customWidth="1"/>
    <col min="1041" max="1042" width="9" style="251" customWidth="1"/>
    <col min="1043" max="1043" width="20.75" style="251" customWidth="1"/>
    <col min="1044" max="1044" width="15.25" style="251" customWidth="1"/>
    <col min="1045" max="1047" width="16.25" style="251" customWidth="1"/>
    <col min="1048" max="1048" width="20.25" style="251" customWidth="1"/>
    <col min="1049" max="1049" width="11" style="251" customWidth="1"/>
    <col min="1050" max="1050" width="31.25" style="251" customWidth="1"/>
    <col min="1051" max="1051" width="17.25" style="251" customWidth="1"/>
    <col min="1052" max="1278" width="9" style="251" customWidth="1"/>
    <col min="1279" max="1279" width="4.75" style="251" customWidth="1"/>
    <col min="1280" max="1280" width="13.5" style="251" customWidth="1"/>
    <col min="1281" max="1281" width="11" style="251" customWidth="1"/>
    <col min="1282" max="1282" width="8.75" style="251" customWidth="1"/>
    <col min="1283" max="1283" width="8.25" style="251" customWidth="1"/>
    <col min="1284" max="1284" width="7.25" style="251" customWidth="1"/>
    <col min="1285" max="1285" width="10" style="251" customWidth="1"/>
    <col min="1286" max="1286" width="5" style="251" customWidth="1"/>
    <col min="1287" max="1288" width="13.5" style="251" customWidth="1"/>
    <col min="1289" max="1289" width="13.25" style="251" customWidth="1"/>
    <col min="1290" max="1290" width="11.25" style="251" customWidth="1"/>
    <col min="1291" max="1291" width="11.75" style="251" customWidth="1"/>
    <col min="1292" max="1292" width="23.75" style="251" customWidth="1"/>
    <col min="1293" max="1293" width="10.75" style="251" customWidth="1"/>
    <col min="1294" max="1296" width="9.25" style="251" customWidth="1"/>
    <col min="1297" max="1298" width="9" style="251" customWidth="1"/>
    <col min="1299" max="1299" width="20.75" style="251" customWidth="1"/>
    <col min="1300" max="1300" width="15.25" style="251" customWidth="1"/>
    <col min="1301" max="1303" width="16.25" style="251" customWidth="1"/>
    <col min="1304" max="1304" width="20.25" style="251" customWidth="1"/>
    <col min="1305" max="1305" width="11" style="251" customWidth="1"/>
    <col min="1306" max="1306" width="31.25" style="251" customWidth="1"/>
    <col min="1307" max="1307" width="17.25" style="251" customWidth="1"/>
    <col min="1308" max="1534" width="9" style="251" customWidth="1"/>
    <col min="1535" max="1535" width="4.75" style="251" customWidth="1"/>
    <col min="1536" max="1536" width="13.5" style="251" customWidth="1"/>
    <col min="1537" max="1537" width="11" style="251" customWidth="1"/>
    <col min="1538" max="1538" width="8.75" style="251" customWidth="1"/>
    <col min="1539" max="1539" width="8.25" style="251" customWidth="1"/>
    <col min="1540" max="1540" width="7.25" style="251" customWidth="1"/>
    <col min="1541" max="1541" width="10" style="251" customWidth="1"/>
    <col min="1542" max="1542" width="5" style="251" customWidth="1"/>
    <col min="1543" max="1544" width="13.5" style="251" customWidth="1"/>
    <col min="1545" max="1545" width="13.25" style="251" customWidth="1"/>
    <col min="1546" max="1546" width="11.25" style="251" customWidth="1"/>
    <col min="1547" max="1547" width="11.75" style="251" customWidth="1"/>
    <col min="1548" max="1548" width="23.75" style="251" customWidth="1"/>
    <col min="1549" max="1549" width="10.75" style="251" customWidth="1"/>
    <col min="1550" max="1552" width="9.25" style="251" customWidth="1"/>
    <col min="1553" max="1554" width="9" style="251" customWidth="1"/>
    <col min="1555" max="1555" width="20.75" style="251" customWidth="1"/>
    <col min="1556" max="1556" width="15.25" style="251" customWidth="1"/>
    <col min="1557" max="1559" width="16.25" style="251" customWidth="1"/>
    <col min="1560" max="1560" width="20.25" style="251" customWidth="1"/>
    <col min="1561" max="1561" width="11" style="251" customWidth="1"/>
    <col min="1562" max="1562" width="31.25" style="251" customWidth="1"/>
    <col min="1563" max="1563" width="17.25" style="251" customWidth="1"/>
    <col min="1564" max="1790" width="9" style="251" customWidth="1"/>
    <col min="1791" max="1791" width="4.75" style="251" customWidth="1"/>
    <col min="1792" max="1792" width="13.5" style="251" customWidth="1"/>
    <col min="1793" max="1793" width="11" style="251" customWidth="1"/>
    <col min="1794" max="1794" width="8.75" style="251" customWidth="1"/>
    <col min="1795" max="1795" width="8.25" style="251" customWidth="1"/>
    <col min="1796" max="1796" width="7.25" style="251" customWidth="1"/>
    <col min="1797" max="1797" width="10" style="251" customWidth="1"/>
    <col min="1798" max="1798" width="5" style="251" customWidth="1"/>
    <col min="1799" max="1800" width="13.5" style="251" customWidth="1"/>
    <col min="1801" max="1801" width="13.25" style="251" customWidth="1"/>
    <col min="1802" max="1802" width="11.25" style="251" customWidth="1"/>
    <col min="1803" max="1803" width="11.75" style="251" customWidth="1"/>
    <col min="1804" max="1804" width="23.75" style="251" customWidth="1"/>
    <col min="1805" max="1805" width="10.75" style="251" customWidth="1"/>
    <col min="1806" max="1808" width="9.25" style="251" customWidth="1"/>
    <col min="1809" max="1810" width="9" style="251" customWidth="1"/>
    <col min="1811" max="1811" width="20.75" style="251" customWidth="1"/>
    <col min="1812" max="1812" width="15.25" style="251" customWidth="1"/>
    <col min="1813" max="1815" width="16.25" style="251" customWidth="1"/>
    <col min="1816" max="1816" width="20.25" style="251" customWidth="1"/>
    <col min="1817" max="1817" width="11" style="251" customWidth="1"/>
    <col min="1818" max="1818" width="31.25" style="251" customWidth="1"/>
    <col min="1819" max="1819" width="17.25" style="251" customWidth="1"/>
    <col min="1820" max="2046" width="9" style="251" customWidth="1"/>
    <col min="2047" max="2047" width="4.75" style="251" customWidth="1"/>
    <col min="2048" max="2048" width="13.5" style="251" customWidth="1"/>
    <col min="2049" max="2049" width="11" style="251" customWidth="1"/>
    <col min="2050" max="2050" width="8.75" style="251" customWidth="1"/>
    <col min="2051" max="2051" width="8.25" style="251" customWidth="1"/>
    <col min="2052" max="2052" width="7.25" style="251" customWidth="1"/>
    <col min="2053" max="2053" width="10" style="251" customWidth="1"/>
    <col min="2054" max="2054" width="5" style="251" customWidth="1"/>
    <col min="2055" max="2056" width="13.5" style="251" customWidth="1"/>
    <col min="2057" max="2057" width="13.25" style="251" customWidth="1"/>
    <col min="2058" max="2058" width="11.25" style="251" customWidth="1"/>
    <col min="2059" max="2059" width="11.75" style="251" customWidth="1"/>
    <col min="2060" max="2060" width="23.75" style="251" customWidth="1"/>
    <col min="2061" max="2061" width="10.75" style="251" customWidth="1"/>
    <col min="2062" max="2064" width="9.25" style="251" customWidth="1"/>
    <col min="2065" max="2066" width="9" style="251" customWidth="1"/>
    <col min="2067" max="2067" width="20.75" style="251" customWidth="1"/>
    <col min="2068" max="2068" width="15.25" style="251" customWidth="1"/>
    <col min="2069" max="2071" width="16.25" style="251" customWidth="1"/>
    <col min="2072" max="2072" width="20.25" style="251" customWidth="1"/>
    <col min="2073" max="2073" width="11" style="251" customWidth="1"/>
    <col min="2074" max="2074" width="31.25" style="251" customWidth="1"/>
    <col min="2075" max="2075" width="17.25" style="251" customWidth="1"/>
    <col min="2076" max="2302" width="9" style="251" customWidth="1"/>
    <col min="2303" max="2303" width="4.75" style="251" customWidth="1"/>
    <col min="2304" max="2304" width="13.5" style="251" customWidth="1"/>
    <col min="2305" max="2305" width="11" style="251" customWidth="1"/>
    <col min="2306" max="2306" width="8.75" style="251" customWidth="1"/>
    <col min="2307" max="2307" width="8.25" style="251" customWidth="1"/>
    <col min="2308" max="2308" width="7.25" style="251" customWidth="1"/>
    <col min="2309" max="2309" width="10" style="251" customWidth="1"/>
    <col min="2310" max="2310" width="5" style="251" customWidth="1"/>
    <col min="2311" max="2312" width="13.5" style="251" customWidth="1"/>
    <col min="2313" max="2313" width="13.25" style="251" customWidth="1"/>
    <col min="2314" max="2314" width="11.25" style="251" customWidth="1"/>
    <col min="2315" max="2315" width="11.75" style="251" customWidth="1"/>
    <col min="2316" max="2316" width="23.75" style="251" customWidth="1"/>
    <col min="2317" max="2317" width="10.75" style="251" customWidth="1"/>
    <col min="2318" max="2320" width="9.25" style="251" customWidth="1"/>
    <col min="2321" max="2322" width="9" style="251" customWidth="1"/>
    <col min="2323" max="2323" width="20.75" style="251" customWidth="1"/>
    <col min="2324" max="2324" width="15.25" style="251" customWidth="1"/>
    <col min="2325" max="2327" width="16.25" style="251" customWidth="1"/>
    <col min="2328" max="2328" width="20.25" style="251" customWidth="1"/>
    <col min="2329" max="2329" width="11" style="251" customWidth="1"/>
    <col min="2330" max="2330" width="31.25" style="251" customWidth="1"/>
    <col min="2331" max="2331" width="17.25" style="251" customWidth="1"/>
    <col min="2332" max="2558" width="9" style="251" customWidth="1"/>
    <col min="2559" max="2559" width="4.75" style="251" customWidth="1"/>
    <col min="2560" max="2560" width="13.5" style="251" customWidth="1"/>
    <col min="2561" max="2561" width="11" style="251" customWidth="1"/>
    <col min="2562" max="2562" width="8.75" style="251" customWidth="1"/>
    <col min="2563" max="2563" width="8.25" style="251" customWidth="1"/>
    <col min="2564" max="2564" width="7.25" style="251" customWidth="1"/>
    <col min="2565" max="2565" width="10" style="251" customWidth="1"/>
    <col min="2566" max="2566" width="5" style="251" customWidth="1"/>
    <col min="2567" max="2568" width="13.5" style="251" customWidth="1"/>
    <col min="2569" max="2569" width="13.25" style="251" customWidth="1"/>
    <col min="2570" max="2570" width="11.25" style="251" customWidth="1"/>
    <col min="2571" max="2571" width="11.75" style="251" customWidth="1"/>
    <col min="2572" max="2572" width="23.75" style="251" customWidth="1"/>
    <col min="2573" max="2573" width="10.75" style="251" customWidth="1"/>
    <col min="2574" max="2576" width="9.25" style="251" customWidth="1"/>
    <col min="2577" max="2578" width="9" style="251" customWidth="1"/>
    <col min="2579" max="2579" width="20.75" style="251" customWidth="1"/>
    <col min="2580" max="2580" width="15.25" style="251" customWidth="1"/>
    <col min="2581" max="2583" width="16.25" style="251" customWidth="1"/>
    <col min="2584" max="2584" width="20.25" style="251" customWidth="1"/>
    <col min="2585" max="2585" width="11" style="251" customWidth="1"/>
    <col min="2586" max="2586" width="31.25" style="251" customWidth="1"/>
    <col min="2587" max="2587" width="17.25" style="251" customWidth="1"/>
    <col min="2588" max="2814" width="9" style="251" customWidth="1"/>
    <col min="2815" max="2815" width="4.75" style="251" customWidth="1"/>
    <col min="2816" max="2816" width="13.5" style="251" customWidth="1"/>
    <col min="2817" max="2817" width="11" style="251" customWidth="1"/>
    <col min="2818" max="2818" width="8.75" style="251" customWidth="1"/>
    <col min="2819" max="2819" width="8.25" style="251" customWidth="1"/>
    <col min="2820" max="2820" width="7.25" style="251" customWidth="1"/>
    <col min="2821" max="2821" width="10" style="251" customWidth="1"/>
    <col min="2822" max="2822" width="5" style="251" customWidth="1"/>
    <col min="2823" max="2824" width="13.5" style="251" customWidth="1"/>
    <col min="2825" max="2825" width="13.25" style="251" customWidth="1"/>
    <col min="2826" max="2826" width="11.25" style="251" customWidth="1"/>
    <col min="2827" max="2827" width="11.75" style="251" customWidth="1"/>
    <col min="2828" max="2828" width="23.75" style="251" customWidth="1"/>
    <col min="2829" max="2829" width="10.75" style="251" customWidth="1"/>
    <col min="2830" max="2832" width="9.25" style="251" customWidth="1"/>
    <col min="2833" max="2834" width="9" style="251" customWidth="1"/>
    <col min="2835" max="2835" width="20.75" style="251" customWidth="1"/>
    <col min="2836" max="2836" width="15.25" style="251" customWidth="1"/>
    <col min="2837" max="2839" width="16.25" style="251" customWidth="1"/>
    <col min="2840" max="2840" width="20.25" style="251" customWidth="1"/>
    <col min="2841" max="2841" width="11" style="251" customWidth="1"/>
    <col min="2842" max="2842" width="31.25" style="251" customWidth="1"/>
    <col min="2843" max="2843" width="17.25" style="251" customWidth="1"/>
    <col min="2844" max="3070" width="9" style="251" customWidth="1"/>
    <col min="3071" max="3071" width="4.75" style="251" customWidth="1"/>
    <col min="3072" max="3072" width="13.5" style="251" customWidth="1"/>
    <col min="3073" max="3073" width="11" style="251" customWidth="1"/>
    <col min="3074" max="3074" width="8.75" style="251" customWidth="1"/>
    <col min="3075" max="3075" width="8.25" style="251" customWidth="1"/>
    <col min="3076" max="3076" width="7.25" style="251" customWidth="1"/>
    <col min="3077" max="3077" width="10" style="251" customWidth="1"/>
    <col min="3078" max="3078" width="5" style="251" customWidth="1"/>
    <col min="3079" max="3080" width="13.5" style="251" customWidth="1"/>
    <col min="3081" max="3081" width="13.25" style="251" customWidth="1"/>
    <col min="3082" max="3082" width="11.25" style="251" customWidth="1"/>
    <col min="3083" max="3083" width="11.75" style="251" customWidth="1"/>
    <col min="3084" max="3084" width="23.75" style="251" customWidth="1"/>
    <col min="3085" max="3085" width="10.75" style="251" customWidth="1"/>
    <col min="3086" max="3088" width="9.25" style="251" customWidth="1"/>
    <col min="3089" max="3090" width="9" style="251" customWidth="1"/>
    <col min="3091" max="3091" width="20.75" style="251" customWidth="1"/>
    <col min="3092" max="3092" width="15.25" style="251" customWidth="1"/>
    <col min="3093" max="3095" width="16.25" style="251" customWidth="1"/>
    <col min="3096" max="3096" width="20.25" style="251" customWidth="1"/>
    <col min="3097" max="3097" width="11" style="251" customWidth="1"/>
    <col min="3098" max="3098" width="31.25" style="251" customWidth="1"/>
    <col min="3099" max="3099" width="17.25" style="251" customWidth="1"/>
    <col min="3100" max="3326" width="9" style="251" customWidth="1"/>
    <col min="3327" max="3327" width="4.75" style="251" customWidth="1"/>
    <col min="3328" max="3328" width="13.5" style="251" customWidth="1"/>
    <col min="3329" max="3329" width="11" style="251" customWidth="1"/>
    <col min="3330" max="3330" width="8.75" style="251" customWidth="1"/>
    <col min="3331" max="3331" width="8.25" style="251" customWidth="1"/>
    <col min="3332" max="3332" width="7.25" style="251" customWidth="1"/>
    <col min="3333" max="3333" width="10" style="251" customWidth="1"/>
    <col min="3334" max="3334" width="5" style="251" customWidth="1"/>
    <col min="3335" max="3336" width="13.5" style="251" customWidth="1"/>
    <col min="3337" max="3337" width="13.25" style="251" customWidth="1"/>
    <col min="3338" max="3338" width="11.25" style="251" customWidth="1"/>
    <col min="3339" max="3339" width="11.75" style="251" customWidth="1"/>
    <col min="3340" max="3340" width="23.75" style="251" customWidth="1"/>
    <col min="3341" max="3341" width="10.75" style="251" customWidth="1"/>
    <col min="3342" max="3344" width="9.25" style="251" customWidth="1"/>
    <col min="3345" max="3346" width="9" style="251" customWidth="1"/>
    <col min="3347" max="3347" width="20.75" style="251" customWidth="1"/>
    <col min="3348" max="3348" width="15.25" style="251" customWidth="1"/>
    <col min="3349" max="3351" width="16.25" style="251" customWidth="1"/>
    <col min="3352" max="3352" width="20.25" style="251" customWidth="1"/>
    <col min="3353" max="3353" width="11" style="251" customWidth="1"/>
    <col min="3354" max="3354" width="31.25" style="251" customWidth="1"/>
    <col min="3355" max="3355" width="17.25" style="251" customWidth="1"/>
    <col min="3356" max="3582" width="9" style="251" customWidth="1"/>
    <col min="3583" max="3583" width="4.75" style="251" customWidth="1"/>
    <col min="3584" max="3584" width="13.5" style="251" customWidth="1"/>
    <col min="3585" max="3585" width="11" style="251" customWidth="1"/>
    <col min="3586" max="3586" width="8.75" style="251" customWidth="1"/>
    <col min="3587" max="3587" width="8.25" style="251" customWidth="1"/>
    <col min="3588" max="3588" width="7.25" style="251" customWidth="1"/>
    <col min="3589" max="3589" width="10" style="251" customWidth="1"/>
    <col min="3590" max="3590" width="5" style="251" customWidth="1"/>
    <col min="3591" max="3592" width="13.5" style="251" customWidth="1"/>
    <col min="3593" max="3593" width="13.25" style="251" customWidth="1"/>
    <col min="3594" max="3594" width="11.25" style="251" customWidth="1"/>
    <col min="3595" max="3595" width="11.75" style="251" customWidth="1"/>
    <col min="3596" max="3596" width="23.75" style="251" customWidth="1"/>
    <col min="3597" max="3597" width="10.75" style="251" customWidth="1"/>
    <col min="3598" max="3600" width="9.25" style="251" customWidth="1"/>
    <col min="3601" max="3602" width="9" style="251" customWidth="1"/>
    <col min="3603" max="3603" width="20.75" style="251" customWidth="1"/>
    <col min="3604" max="3604" width="15.25" style="251" customWidth="1"/>
    <col min="3605" max="3607" width="16.25" style="251" customWidth="1"/>
    <col min="3608" max="3608" width="20.25" style="251" customWidth="1"/>
    <col min="3609" max="3609" width="11" style="251" customWidth="1"/>
    <col min="3610" max="3610" width="31.25" style="251" customWidth="1"/>
    <col min="3611" max="3611" width="17.25" style="251" customWidth="1"/>
    <col min="3612" max="3838" width="9" style="251" customWidth="1"/>
    <col min="3839" max="3839" width="4.75" style="251" customWidth="1"/>
    <col min="3840" max="3840" width="13.5" style="251" customWidth="1"/>
    <col min="3841" max="3841" width="11" style="251" customWidth="1"/>
    <col min="3842" max="3842" width="8.75" style="251" customWidth="1"/>
    <col min="3843" max="3843" width="8.25" style="251" customWidth="1"/>
    <col min="3844" max="3844" width="7.25" style="251" customWidth="1"/>
    <col min="3845" max="3845" width="10" style="251" customWidth="1"/>
    <col min="3846" max="3846" width="5" style="251" customWidth="1"/>
    <col min="3847" max="3848" width="13.5" style="251" customWidth="1"/>
    <col min="3849" max="3849" width="13.25" style="251" customWidth="1"/>
    <col min="3850" max="3850" width="11.25" style="251" customWidth="1"/>
    <col min="3851" max="3851" width="11.75" style="251" customWidth="1"/>
    <col min="3852" max="3852" width="23.75" style="251" customWidth="1"/>
    <col min="3853" max="3853" width="10.75" style="251" customWidth="1"/>
    <col min="3854" max="3856" width="9.25" style="251" customWidth="1"/>
    <col min="3857" max="3858" width="9" style="251" customWidth="1"/>
    <col min="3859" max="3859" width="20.75" style="251" customWidth="1"/>
    <col min="3860" max="3860" width="15.25" style="251" customWidth="1"/>
    <col min="3861" max="3863" width="16.25" style="251" customWidth="1"/>
    <col min="3864" max="3864" width="20.25" style="251" customWidth="1"/>
    <col min="3865" max="3865" width="11" style="251" customWidth="1"/>
    <col min="3866" max="3866" width="31.25" style="251" customWidth="1"/>
    <col min="3867" max="3867" width="17.25" style="251" customWidth="1"/>
    <col min="3868" max="4094" width="9" style="251" customWidth="1"/>
    <col min="4095" max="4095" width="4.75" style="251" customWidth="1"/>
    <col min="4096" max="4096" width="13.5" style="251" customWidth="1"/>
    <col min="4097" max="4097" width="11" style="251" customWidth="1"/>
    <col min="4098" max="4098" width="8.75" style="251" customWidth="1"/>
    <col min="4099" max="4099" width="8.25" style="251" customWidth="1"/>
    <col min="4100" max="4100" width="7.25" style="251" customWidth="1"/>
    <col min="4101" max="4101" width="10" style="251" customWidth="1"/>
    <col min="4102" max="4102" width="5" style="251" customWidth="1"/>
    <col min="4103" max="4104" width="13.5" style="251" customWidth="1"/>
    <col min="4105" max="4105" width="13.25" style="251" customWidth="1"/>
    <col min="4106" max="4106" width="11.25" style="251" customWidth="1"/>
    <col min="4107" max="4107" width="11.75" style="251" customWidth="1"/>
    <col min="4108" max="4108" width="23.75" style="251" customWidth="1"/>
    <col min="4109" max="4109" width="10.75" style="251" customWidth="1"/>
    <col min="4110" max="4112" width="9.25" style="251" customWidth="1"/>
    <col min="4113" max="4114" width="9" style="251" customWidth="1"/>
    <col min="4115" max="4115" width="20.75" style="251" customWidth="1"/>
    <col min="4116" max="4116" width="15.25" style="251" customWidth="1"/>
    <col min="4117" max="4119" width="16.25" style="251" customWidth="1"/>
    <col min="4120" max="4120" width="20.25" style="251" customWidth="1"/>
    <col min="4121" max="4121" width="11" style="251" customWidth="1"/>
    <col min="4122" max="4122" width="31.25" style="251" customWidth="1"/>
    <col min="4123" max="4123" width="17.25" style="251" customWidth="1"/>
    <col min="4124" max="4350" width="9" style="251" customWidth="1"/>
    <col min="4351" max="4351" width="4.75" style="251" customWidth="1"/>
    <col min="4352" max="4352" width="13.5" style="251" customWidth="1"/>
    <col min="4353" max="4353" width="11" style="251" customWidth="1"/>
    <col min="4354" max="4354" width="8.75" style="251" customWidth="1"/>
    <col min="4355" max="4355" width="8.25" style="251" customWidth="1"/>
    <col min="4356" max="4356" width="7.25" style="251" customWidth="1"/>
    <col min="4357" max="4357" width="10" style="251" customWidth="1"/>
    <col min="4358" max="4358" width="5" style="251" customWidth="1"/>
    <col min="4359" max="4360" width="13.5" style="251" customWidth="1"/>
    <col min="4361" max="4361" width="13.25" style="251" customWidth="1"/>
    <col min="4362" max="4362" width="11.25" style="251" customWidth="1"/>
    <col min="4363" max="4363" width="11.75" style="251" customWidth="1"/>
    <col min="4364" max="4364" width="23.75" style="251" customWidth="1"/>
    <col min="4365" max="4365" width="10.75" style="251" customWidth="1"/>
    <col min="4366" max="4368" width="9.25" style="251" customWidth="1"/>
    <col min="4369" max="4370" width="9" style="251" customWidth="1"/>
    <col min="4371" max="4371" width="20.75" style="251" customWidth="1"/>
    <col min="4372" max="4372" width="15.25" style="251" customWidth="1"/>
    <col min="4373" max="4375" width="16.25" style="251" customWidth="1"/>
    <col min="4376" max="4376" width="20.25" style="251" customWidth="1"/>
    <col min="4377" max="4377" width="11" style="251" customWidth="1"/>
    <col min="4378" max="4378" width="31.25" style="251" customWidth="1"/>
    <col min="4379" max="4379" width="17.25" style="251" customWidth="1"/>
    <col min="4380" max="4606" width="9" style="251" customWidth="1"/>
    <col min="4607" max="4607" width="4.75" style="251" customWidth="1"/>
    <col min="4608" max="4608" width="13.5" style="251" customWidth="1"/>
    <col min="4609" max="4609" width="11" style="251" customWidth="1"/>
    <col min="4610" max="4610" width="8.75" style="251" customWidth="1"/>
    <col min="4611" max="4611" width="8.25" style="251" customWidth="1"/>
    <col min="4612" max="4612" width="7.25" style="251" customWidth="1"/>
    <col min="4613" max="4613" width="10" style="251" customWidth="1"/>
    <col min="4614" max="4614" width="5" style="251" customWidth="1"/>
    <col min="4615" max="4616" width="13.5" style="251" customWidth="1"/>
    <col min="4617" max="4617" width="13.25" style="251" customWidth="1"/>
    <col min="4618" max="4618" width="11.25" style="251" customWidth="1"/>
    <col min="4619" max="4619" width="11.75" style="251" customWidth="1"/>
    <col min="4620" max="4620" width="23.75" style="251" customWidth="1"/>
    <col min="4621" max="4621" width="10.75" style="251" customWidth="1"/>
    <col min="4622" max="4624" width="9.25" style="251" customWidth="1"/>
    <col min="4625" max="4626" width="9" style="251" customWidth="1"/>
    <col min="4627" max="4627" width="20.75" style="251" customWidth="1"/>
    <col min="4628" max="4628" width="15.25" style="251" customWidth="1"/>
    <col min="4629" max="4631" width="16.25" style="251" customWidth="1"/>
    <col min="4632" max="4632" width="20.25" style="251" customWidth="1"/>
    <col min="4633" max="4633" width="11" style="251" customWidth="1"/>
    <col min="4634" max="4634" width="31.25" style="251" customWidth="1"/>
    <col min="4635" max="4635" width="17.25" style="251" customWidth="1"/>
    <col min="4636" max="4862" width="9" style="251" customWidth="1"/>
    <col min="4863" max="4863" width="4.75" style="251" customWidth="1"/>
    <col min="4864" max="4864" width="13.5" style="251" customWidth="1"/>
    <col min="4865" max="4865" width="11" style="251" customWidth="1"/>
    <col min="4866" max="4866" width="8.75" style="251" customWidth="1"/>
    <col min="4867" max="4867" width="8.25" style="251" customWidth="1"/>
    <col min="4868" max="4868" width="7.25" style="251" customWidth="1"/>
    <col min="4869" max="4869" width="10" style="251" customWidth="1"/>
    <col min="4870" max="4870" width="5" style="251" customWidth="1"/>
    <col min="4871" max="4872" width="13.5" style="251" customWidth="1"/>
    <col min="4873" max="4873" width="13.25" style="251" customWidth="1"/>
    <col min="4874" max="4874" width="11.25" style="251" customWidth="1"/>
    <col min="4875" max="4875" width="11.75" style="251" customWidth="1"/>
    <col min="4876" max="4876" width="23.75" style="251" customWidth="1"/>
    <col min="4877" max="4877" width="10.75" style="251" customWidth="1"/>
    <col min="4878" max="4880" width="9.25" style="251" customWidth="1"/>
    <col min="4881" max="4882" width="9" style="251" customWidth="1"/>
    <col min="4883" max="4883" width="20.75" style="251" customWidth="1"/>
    <col min="4884" max="4884" width="15.25" style="251" customWidth="1"/>
    <col min="4885" max="4887" width="16.25" style="251" customWidth="1"/>
    <col min="4888" max="4888" width="20.25" style="251" customWidth="1"/>
    <col min="4889" max="4889" width="11" style="251" customWidth="1"/>
    <col min="4890" max="4890" width="31.25" style="251" customWidth="1"/>
    <col min="4891" max="4891" width="17.25" style="251" customWidth="1"/>
    <col min="4892" max="5118" width="9" style="251" customWidth="1"/>
    <col min="5119" max="5119" width="4.75" style="251" customWidth="1"/>
    <col min="5120" max="5120" width="13.5" style="251" customWidth="1"/>
    <col min="5121" max="5121" width="11" style="251" customWidth="1"/>
    <col min="5122" max="5122" width="8.75" style="251" customWidth="1"/>
    <col min="5123" max="5123" width="8.25" style="251" customWidth="1"/>
    <col min="5124" max="5124" width="7.25" style="251" customWidth="1"/>
    <col min="5125" max="5125" width="10" style="251" customWidth="1"/>
    <col min="5126" max="5126" width="5" style="251" customWidth="1"/>
    <col min="5127" max="5128" width="13.5" style="251" customWidth="1"/>
    <col min="5129" max="5129" width="13.25" style="251" customWidth="1"/>
    <col min="5130" max="5130" width="11.25" style="251" customWidth="1"/>
    <col min="5131" max="5131" width="11.75" style="251" customWidth="1"/>
    <col min="5132" max="5132" width="23.75" style="251" customWidth="1"/>
    <col min="5133" max="5133" width="10.75" style="251" customWidth="1"/>
    <col min="5134" max="5136" width="9.25" style="251" customWidth="1"/>
    <col min="5137" max="5138" width="9" style="251" customWidth="1"/>
    <col min="5139" max="5139" width="20.75" style="251" customWidth="1"/>
    <col min="5140" max="5140" width="15.25" style="251" customWidth="1"/>
    <col min="5141" max="5143" width="16.25" style="251" customWidth="1"/>
    <col min="5144" max="5144" width="20.25" style="251" customWidth="1"/>
    <col min="5145" max="5145" width="11" style="251" customWidth="1"/>
    <col min="5146" max="5146" width="31.25" style="251" customWidth="1"/>
    <col min="5147" max="5147" width="17.25" style="251" customWidth="1"/>
    <col min="5148" max="5374" width="9" style="251" customWidth="1"/>
    <col min="5375" max="5375" width="4.75" style="251" customWidth="1"/>
    <col min="5376" max="5376" width="13.5" style="251" customWidth="1"/>
    <col min="5377" max="5377" width="11" style="251" customWidth="1"/>
    <col min="5378" max="5378" width="8.75" style="251" customWidth="1"/>
    <col min="5379" max="5379" width="8.25" style="251" customWidth="1"/>
    <col min="5380" max="5380" width="7.25" style="251" customWidth="1"/>
    <col min="5381" max="5381" width="10" style="251" customWidth="1"/>
    <col min="5382" max="5382" width="5" style="251" customWidth="1"/>
    <col min="5383" max="5384" width="13.5" style="251" customWidth="1"/>
    <col min="5385" max="5385" width="13.25" style="251" customWidth="1"/>
    <col min="5386" max="5386" width="11.25" style="251" customWidth="1"/>
    <col min="5387" max="5387" width="11.75" style="251" customWidth="1"/>
    <col min="5388" max="5388" width="23.75" style="251" customWidth="1"/>
    <col min="5389" max="5389" width="10.75" style="251" customWidth="1"/>
    <col min="5390" max="5392" width="9.25" style="251" customWidth="1"/>
    <col min="5393" max="5394" width="9" style="251" customWidth="1"/>
    <col min="5395" max="5395" width="20.75" style="251" customWidth="1"/>
    <col min="5396" max="5396" width="15.25" style="251" customWidth="1"/>
    <col min="5397" max="5399" width="16.25" style="251" customWidth="1"/>
    <col min="5400" max="5400" width="20.25" style="251" customWidth="1"/>
    <col min="5401" max="5401" width="11" style="251" customWidth="1"/>
    <col min="5402" max="5402" width="31.25" style="251" customWidth="1"/>
    <col min="5403" max="5403" width="17.25" style="251" customWidth="1"/>
    <col min="5404" max="5630" width="9" style="251" customWidth="1"/>
    <col min="5631" max="5631" width="4.75" style="251" customWidth="1"/>
    <col min="5632" max="5632" width="13.5" style="251" customWidth="1"/>
    <col min="5633" max="5633" width="11" style="251" customWidth="1"/>
    <col min="5634" max="5634" width="8.75" style="251" customWidth="1"/>
    <col min="5635" max="5635" width="8.25" style="251" customWidth="1"/>
    <col min="5636" max="5636" width="7.25" style="251" customWidth="1"/>
    <col min="5637" max="5637" width="10" style="251" customWidth="1"/>
    <col min="5638" max="5638" width="5" style="251" customWidth="1"/>
    <col min="5639" max="5640" width="13.5" style="251" customWidth="1"/>
    <col min="5641" max="5641" width="13.25" style="251" customWidth="1"/>
    <col min="5642" max="5642" width="11.25" style="251" customWidth="1"/>
    <col min="5643" max="5643" width="11.75" style="251" customWidth="1"/>
    <col min="5644" max="5644" width="23.75" style="251" customWidth="1"/>
    <col min="5645" max="5645" width="10.75" style="251" customWidth="1"/>
    <col min="5646" max="5648" width="9.25" style="251" customWidth="1"/>
    <col min="5649" max="5650" width="9" style="251" customWidth="1"/>
    <col min="5651" max="5651" width="20.75" style="251" customWidth="1"/>
    <col min="5652" max="5652" width="15.25" style="251" customWidth="1"/>
    <col min="5653" max="5655" width="16.25" style="251" customWidth="1"/>
    <col min="5656" max="5656" width="20.25" style="251" customWidth="1"/>
    <col min="5657" max="5657" width="11" style="251" customWidth="1"/>
    <col min="5658" max="5658" width="31.25" style="251" customWidth="1"/>
    <col min="5659" max="5659" width="17.25" style="251" customWidth="1"/>
    <col min="5660" max="5886" width="9" style="251" customWidth="1"/>
    <col min="5887" max="5887" width="4.75" style="251" customWidth="1"/>
    <col min="5888" max="5888" width="13.5" style="251" customWidth="1"/>
    <col min="5889" max="5889" width="11" style="251" customWidth="1"/>
    <col min="5890" max="5890" width="8.75" style="251" customWidth="1"/>
    <col min="5891" max="5891" width="8.25" style="251" customWidth="1"/>
    <col min="5892" max="5892" width="7.25" style="251" customWidth="1"/>
    <col min="5893" max="5893" width="10" style="251" customWidth="1"/>
    <col min="5894" max="5894" width="5" style="251" customWidth="1"/>
    <col min="5895" max="5896" width="13.5" style="251" customWidth="1"/>
    <col min="5897" max="5897" width="13.25" style="251" customWidth="1"/>
    <col min="5898" max="5898" width="11.25" style="251" customWidth="1"/>
    <col min="5899" max="5899" width="11.75" style="251" customWidth="1"/>
    <col min="5900" max="5900" width="23.75" style="251" customWidth="1"/>
    <col min="5901" max="5901" width="10.75" style="251" customWidth="1"/>
    <col min="5902" max="5904" width="9.25" style="251" customWidth="1"/>
    <col min="5905" max="5906" width="9" style="251" customWidth="1"/>
    <col min="5907" max="5907" width="20.75" style="251" customWidth="1"/>
    <col min="5908" max="5908" width="15.25" style="251" customWidth="1"/>
    <col min="5909" max="5911" width="16.25" style="251" customWidth="1"/>
    <col min="5912" max="5912" width="20.25" style="251" customWidth="1"/>
    <col min="5913" max="5913" width="11" style="251" customWidth="1"/>
    <col min="5914" max="5914" width="31.25" style="251" customWidth="1"/>
    <col min="5915" max="5915" width="17.25" style="251" customWidth="1"/>
    <col min="5916" max="6142" width="9" style="251" customWidth="1"/>
    <col min="6143" max="6143" width="4.75" style="251" customWidth="1"/>
    <col min="6144" max="6144" width="13.5" style="251" customWidth="1"/>
    <col min="6145" max="6145" width="11" style="251" customWidth="1"/>
    <col min="6146" max="6146" width="8.75" style="251" customWidth="1"/>
    <col min="6147" max="6147" width="8.25" style="251" customWidth="1"/>
    <col min="6148" max="6148" width="7.25" style="251" customWidth="1"/>
    <col min="6149" max="6149" width="10" style="251" customWidth="1"/>
    <col min="6150" max="6150" width="5" style="251" customWidth="1"/>
    <col min="6151" max="6152" width="13.5" style="251" customWidth="1"/>
    <col min="6153" max="6153" width="13.25" style="251" customWidth="1"/>
    <col min="6154" max="6154" width="11.25" style="251" customWidth="1"/>
    <col min="6155" max="6155" width="11.75" style="251" customWidth="1"/>
    <col min="6156" max="6156" width="23.75" style="251" customWidth="1"/>
    <col min="6157" max="6157" width="10.75" style="251" customWidth="1"/>
    <col min="6158" max="6160" width="9.25" style="251" customWidth="1"/>
    <col min="6161" max="6162" width="9" style="251" customWidth="1"/>
    <col min="6163" max="6163" width="20.75" style="251" customWidth="1"/>
    <col min="6164" max="6164" width="15.25" style="251" customWidth="1"/>
    <col min="6165" max="6167" width="16.25" style="251" customWidth="1"/>
    <col min="6168" max="6168" width="20.25" style="251" customWidth="1"/>
    <col min="6169" max="6169" width="11" style="251" customWidth="1"/>
    <col min="6170" max="6170" width="31.25" style="251" customWidth="1"/>
    <col min="6171" max="6171" width="17.25" style="251" customWidth="1"/>
    <col min="6172" max="6398" width="9" style="251" customWidth="1"/>
    <col min="6399" max="6399" width="4.75" style="251" customWidth="1"/>
    <col min="6400" max="6400" width="13.5" style="251" customWidth="1"/>
    <col min="6401" max="6401" width="11" style="251" customWidth="1"/>
    <col min="6402" max="6402" width="8.75" style="251" customWidth="1"/>
    <col min="6403" max="6403" width="8.25" style="251" customWidth="1"/>
    <col min="6404" max="6404" width="7.25" style="251" customWidth="1"/>
    <col min="6405" max="6405" width="10" style="251" customWidth="1"/>
    <col min="6406" max="6406" width="5" style="251" customWidth="1"/>
    <col min="6407" max="6408" width="13.5" style="251" customWidth="1"/>
    <col min="6409" max="6409" width="13.25" style="251" customWidth="1"/>
    <col min="6410" max="6410" width="11.25" style="251" customWidth="1"/>
    <col min="6411" max="6411" width="11.75" style="251" customWidth="1"/>
    <col min="6412" max="6412" width="23.75" style="251" customWidth="1"/>
    <col min="6413" max="6413" width="10.75" style="251" customWidth="1"/>
    <col min="6414" max="6416" width="9.25" style="251" customWidth="1"/>
    <col min="6417" max="6418" width="9" style="251" customWidth="1"/>
    <col min="6419" max="6419" width="20.75" style="251" customWidth="1"/>
    <col min="6420" max="6420" width="15.25" style="251" customWidth="1"/>
    <col min="6421" max="6423" width="16.25" style="251" customWidth="1"/>
    <col min="6424" max="6424" width="20.25" style="251" customWidth="1"/>
    <col min="6425" max="6425" width="11" style="251" customWidth="1"/>
    <col min="6426" max="6426" width="31.25" style="251" customWidth="1"/>
    <col min="6427" max="6427" width="17.25" style="251" customWidth="1"/>
    <col min="6428" max="6654" width="9" style="251" customWidth="1"/>
    <col min="6655" max="6655" width="4.75" style="251" customWidth="1"/>
    <col min="6656" max="6656" width="13.5" style="251" customWidth="1"/>
    <col min="6657" max="6657" width="11" style="251" customWidth="1"/>
    <col min="6658" max="6658" width="8.75" style="251" customWidth="1"/>
    <col min="6659" max="6659" width="8.25" style="251" customWidth="1"/>
    <col min="6660" max="6660" width="7.25" style="251" customWidth="1"/>
    <col min="6661" max="6661" width="10" style="251" customWidth="1"/>
    <col min="6662" max="6662" width="5" style="251" customWidth="1"/>
    <col min="6663" max="6664" width="13.5" style="251" customWidth="1"/>
    <col min="6665" max="6665" width="13.25" style="251" customWidth="1"/>
    <col min="6666" max="6666" width="11.25" style="251" customWidth="1"/>
    <col min="6667" max="6667" width="11.75" style="251" customWidth="1"/>
    <col min="6668" max="6668" width="23.75" style="251" customWidth="1"/>
    <col min="6669" max="6669" width="10.75" style="251" customWidth="1"/>
    <col min="6670" max="6672" width="9.25" style="251" customWidth="1"/>
    <col min="6673" max="6674" width="9" style="251" customWidth="1"/>
    <col min="6675" max="6675" width="20.75" style="251" customWidth="1"/>
    <col min="6676" max="6676" width="15.25" style="251" customWidth="1"/>
    <col min="6677" max="6679" width="16.25" style="251" customWidth="1"/>
    <col min="6680" max="6680" width="20.25" style="251" customWidth="1"/>
    <col min="6681" max="6681" width="11" style="251" customWidth="1"/>
    <col min="6682" max="6682" width="31.25" style="251" customWidth="1"/>
    <col min="6683" max="6683" width="17.25" style="251" customWidth="1"/>
    <col min="6684" max="6910" width="9" style="251" customWidth="1"/>
    <col min="6911" max="6911" width="4.75" style="251" customWidth="1"/>
    <col min="6912" max="6912" width="13.5" style="251" customWidth="1"/>
    <col min="6913" max="6913" width="11" style="251" customWidth="1"/>
    <col min="6914" max="6914" width="8.75" style="251" customWidth="1"/>
    <col min="6915" max="6915" width="8.25" style="251" customWidth="1"/>
    <col min="6916" max="6916" width="7.25" style="251" customWidth="1"/>
    <col min="6917" max="6917" width="10" style="251" customWidth="1"/>
    <col min="6918" max="6918" width="5" style="251" customWidth="1"/>
    <col min="6919" max="6920" width="13.5" style="251" customWidth="1"/>
    <col min="6921" max="6921" width="13.25" style="251" customWidth="1"/>
    <col min="6922" max="6922" width="11.25" style="251" customWidth="1"/>
    <col min="6923" max="6923" width="11.75" style="251" customWidth="1"/>
    <col min="6924" max="6924" width="23.75" style="251" customWidth="1"/>
    <col min="6925" max="6925" width="10.75" style="251" customWidth="1"/>
    <col min="6926" max="6928" width="9.25" style="251" customWidth="1"/>
    <col min="6929" max="6930" width="9" style="251" customWidth="1"/>
    <col min="6931" max="6931" width="20.75" style="251" customWidth="1"/>
    <col min="6932" max="6932" width="15.25" style="251" customWidth="1"/>
    <col min="6933" max="6935" width="16.25" style="251" customWidth="1"/>
    <col min="6936" max="6936" width="20.25" style="251" customWidth="1"/>
    <col min="6937" max="6937" width="11" style="251" customWidth="1"/>
    <col min="6938" max="6938" width="31.25" style="251" customWidth="1"/>
    <col min="6939" max="6939" width="17.25" style="251" customWidth="1"/>
    <col min="6940" max="7166" width="9" style="251" customWidth="1"/>
    <col min="7167" max="7167" width="4.75" style="251" customWidth="1"/>
    <col min="7168" max="7168" width="13.5" style="251" customWidth="1"/>
    <col min="7169" max="7169" width="11" style="251" customWidth="1"/>
    <col min="7170" max="7170" width="8.75" style="251" customWidth="1"/>
    <col min="7171" max="7171" width="8.25" style="251" customWidth="1"/>
    <col min="7172" max="7172" width="7.25" style="251" customWidth="1"/>
    <col min="7173" max="7173" width="10" style="251" customWidth="1"/>
    <col min="7174" max="7174" width="5" style="251" customWidth="1"/>
    <col min="7175" max="7176" width="13.5" style="251" customWidth="1"/>
    <col min="7177" max="7177" width="13.25" style="251" customWidth="1"/>
    <col min="7178" max="7178" width="11.25" style="251" customWidth="1"/>
    <col min="7179" max="7179" width="11.75" style="251" customWidth="1"/>
    <col min="7180" max="7180" width="23.75" style="251" customWidth="1"/>
    <col min="7181" max="7181" width="10.75" style="251" customWidth="1"/>
    <col min="7182" max="7184" width="9.25" style="251" customWidth="1"/>
    <col min="7185" max="7186" width="9" style="251" customWidth="1"/>
    <col min="7187" max="7187" width="20.75" style="251" customWidth="1"/>
    <col min="7188" max="7188" width="15.25" style="251" customWidth="1"/>
    <col min="7189" max="7191" width="16.25" style="251" customWidth="1"/>
    <col min="7192" max="7192" width="20.25" style="251" customWidth="1"/>
    <col min="7193" max="7193" width="11" style="251" customWidth="1"/>
    <col min="7194" max="7194" width="31.25" style="251" customWidth="1"/>
    <col min="7195" max="7195" width="17.25" style="251" customWidth="1"/>
    <col min="7196" max="7422" width="9" style="251" customWidth="1"/>
    <col min="7423" max="7423" width="4.75" style="251" customWidth="1"/>
    <col min="7424" max="7424" width="13.5" style="251" customWidth="1"/>
    <col min="7425" max="7425" width="11" style="251" customWidth="1"/>
    <col min="7426" max="7426" width="8.75" style="251" customWidth="1"/>
    <col min="7427" max="7427" width="8.25" style="251" customWidth="1"/>
    <col min="7428" max="7428" width="7.25" style="251" customWidth="1"/>
    <col min="7429" max="7429" width="10" style="251" customWidth="1"/>
    <col min="7430" max="7430" width="5" style="251" customWidth="1"/>
    <col min="7431" max="7432" width="13.5" style="251" customWidth="1"/>
    <col min="7433" max="7433" width="13.25" style="251" customWidth="1"/>
    <col min="7434" max="7434" width="11.25" style="251" customWidth="1"/>
    <col min="7435" max="7435" width="11.75" style="251" customWidth="1"/>
    <col min="7436" max="7436" width="23.75" style="251" customWidth="1"/>
    <col min="7437" max="7437" width="10.75" style="251" customWidth="1"/>
    <col min="7438" max="7440" width="9.25" style="251" customWidth="1"/>
    <col min="7441" max="7442" width="9" style="251" customWidth="1"/>
    <col min="7443" max="7443" width="20.75" style="251" customWidth="1"/>
    <col min="7444" max="7444" width="15.25" style="251" customWidth="1"/>
    <col min="7445" max="7447" width="16.25" style="251" customWidth="1"/>
    <col min="7448" max="7448" width="20.25" style="251" customWidth="1"/>
    <col min="7449" max="7449" width="11" style="251" customWidth="1"/>
    <col min="7450" max="7450" width="31.25" style="251" customWidth="1"/>
    <col min="7451" max="7451" width="17.25" style="251" customWidth="1"/>
    <col min="7452" max="7678" width="9" style="251" customWidth="1"/>
    <col min="7679" max="7679" width="4.75" style="251" customWidth="1"/>
    <col min="7680" max="7680" width="13.5" style="251" customWidth="1"/>
    <col min="7681" max="7681" width="11" style="251" customWidth="1"/>
    <col min="7682" max="7682" width="8.75" style="251" customWidth="1"/>
    <col min="7683" max="7683" width="8.25" style="251" customWidth="1"/>
    <col min="7684" max="7684" width="7.25" style="251" customWidth="1"/>
    <col min="7685" max="7685" width="10" style="251" customWidth="1"/>
    <col min="7686" max="7686" width="5" style="251" customWidth="1"/>
    <col min="7687" max="7688" width="13.5" style="251" customWidth="1"/>
    <col min="7689" max="7689" width="13.25" style="251" customWidth="1"/>
    <col min="7690" max="7690" width="11.25" style="251" customWidth="1"/>
    <col min="7691" max="7691" width="11.75" style="251" customWidth="1"/>
    <col min="7692" max="7692" width="23.75" style="251" customWidth="1"/>
    <col min="7693" max="7693" width="10.75" style="251" customWidth="1"/>
    <col min="7694" max="7696" width="9.25" style="251" customWidth="1"/>
    <col min="7697" max="7698" width="9" style="251" customWidth="1"/>
    <col min="7699" max="7699" width="20.75" style="251" customWidth="1"/>
    <col min="7700" max="7700" width="15.25" style="251" customWidth="1"/>
    <col min="7701" max="7703" width="16.25" style="251" customWidth="1"/>
    <col min="7704" max="7704" width="20.25" style="251" customWidth="1"/>
    <col min="7705" max="7705" width="11" style="251" customWidth="1"/>
    <col min="7706" max="7706" width="31.25" style="251" customWidth="1"/>
    <col min="7707" max="7707" width="17.25" style="251" customWidth="1"/>
    <col min="7708" max="7934" width="9" style="251" customWidth="1"/>
    <col min="7935" max="7935" width="4.75" style="251" customWidth="1"/>
    <col min="7936" max="7936" width="13.5" style="251" customWidth="1"/>
    <col min="7937" max="7937" width="11" style="251" customWidth="1"/>
    <col min="7938" max="7938" width="8.75" style="251" customWidth="1"/>
    <col min="7939" max="7939" width="8.25" style="251" customWidth="1"/>
    <col min="7940" max="7940" width="7.25" style="251" customWidth="1"/>
    <col min="7941" max="7941" width="10" style="251" customWidth="1"/>
    <col min="7942" max="7942" width="5" style="251" customWidth="1"/>
    <col min="7943" max="7944" width="13.5" style="251" customWidth="1"/>
    <col min="7945" max="7945" width="13.25" style="251" customWidth="1"/>
    <col min="7946" max="7946" width="11.25" style="251" customWidth="1"/>
    <col min="7947" max="7947" width="11.75" style="251" customWidth="1"/>
    <col min="7948" max="7948" width="23.75" style="251" customWidth="1"/>
    <col min="7949" max="7949" width="10.75" style="251" customWidth="1"/>
    <col min="7950" max="7952" width="9.25" style="251" customWidth="1"/>
    <col min="7953" max="7954" width="9" style="251" customWidth="1"/>
    <col min="7955" max="7955" width="20.75" style="251" customWidth="1"/>
    <col min="7956" max="7956" width="15.25" style="251" customWidth="1"/>
    <col min="7957" max="7959" width="16.25" style="251" customWidth="1"/>
    <col min="7960" max="7960" width="20.25" style="251" customWidth="1"/>
    <col min="7961" max="7961" width="11" style="251" customWidth="1"/>
    <col min="7962" max="7962" width="31.25" style="251" customWidth="1"/>
    <col min="7963" max="7963" width="17.25" style="251" customWidth="1"/>
    <col min="7964" max="8190" width="9" style="251" customWidth="1"/>
    <col min="8191" max="8191" width="4.75" style="251" customWidth="1"/>
    <col min="8192" max="8192" width="13.5" style="251" customWidth="1"/>
    <col min="8193" max="8193" width="11" style="251" customWidth="1"/>
    <col min="8194" max="8194" width="8.75" style="251" customWidth="1"/>
    <col min="8195" max="8195" width="8.25" style="251" customWidth="1"/>
    <col min="8196" max="8196" width="7.25" style="251" customWidth="1"/>
    <col min="8197" max="8197" width="10" style="251" customWidth="1"/>
    <col min="8198" max="8198" width="5" style="251" customWidth="1"/>
    <col min="8199" max="8200" width="13.5" style="251" customWidth="1"/>
    <col min="8201" max="8201" width="13.25" style="251" customWidth="1"/>
    <col min="8202" max="8202" width="11.25" style="251" customWidth="1"/>
    <col min="8203" max="8203" width="11.75" style="251" customWidth="1"/>
    <col min="8204" max="8204" width="23.75" style="251" customWidth="1"/>
    <col min="8205" max="8205" width="10.75" style="251" customWidth="1"/>
    <col min="8206" max="8208" width="9.25" style="251" customWidth="1"/>
    <col min="8209" max="8210" width="9" style="251" customWidth="1"/>
    <col min="8211" max="8211" width="20.75" style="251" customWidth="1"/>
    <col min="8212" max="8212" width="15.25" style="251" customWidth="1"/>
    <col min="8213" max="8215" width="16.25" style="251" customWidth="1"/>
    <col min="8216" max="8216" width="20.25" style="251" customWidth="1"/>
    <col min="8217" max="8217" width="11" style="251" customWidth="1"/>
    <col min="8218" max="8218" width="31.25" style="251" customWidth="1"/>
    <col min="8219" max="8219" width="17.25" style="251" customWidth="1"/>
    <col min="8220" max="8446" width="9" style="251" customWidth="1"/>
    <col min="8447" max="8447" width="4.75" style="251" customWidth="1"/>
    <col min="8448" max="8448" width="13.5" style="251" customWidth="1"/>
    <col min="8449" max="8449" width="11" style="251" customWidth="1"/>
    <col min="8450" max="8450" width="8.75" style="251" customWidth="1"/>
    <col min="8451" max="8451" width="8.25" style="251" customWidth="1"/>
    <col min="8452" max="8452" width="7.25" style="251" customWidth="1"/>
    <col min="8453" max="8453" width="10" style="251" customWidth="1"/>
    <col min="8454" max="8454" width="5" style="251" customWidth="1"/>
    <col min="8455" max="8456" width="13.5" style="251" customWidth="1"/>
    <col min="8457" max="8457" width="13.25" style="251" customWidth="1"/>
    <col min="8458" max="8458" width="11.25" style="251" customWidth="1"/>
    <col min="8459" max="8459" width="11.75" style="251" customWidth="1"/>
    <col min="8460" max="8460" width="23.75" style="251" customWidth="1"/>
    <col min="8461" max="8461" width="10.75" style="251" customWidth="1"/>
    <col min="8462" max="8464" width="9.25" style="251" customWidth="1"/>
    <col min="8465" max="8466" width="9" style="251" customWidth="1"/>
    <col min="8467" max="8467" width="20.75" style="251" customWidth="1"/>
    <col min="8468" max="8468" width="15.25" style="251" customWidth="1"/>
    <col min="8469" max="8471" width="16.25" style="251" customWidth="1"/>
    <col min="8472" max="8472" width="20.25" style="251" customWidth="1"/>
    <col min="8473" max="8473" width="11" style="251" customWidth="1"/>
    <col min="8474" max="8474" width="31.25" style="251" customWidth="1"/>
    <col min="8475" max="8475" width="17.25" style="251" customWidth="1"/>
    <col min="8476" max="8702" width="9" style="251" customWidth="1"/>
    <col min="8703" max="8703" width="4.75" style="251" customWidth="1"/>
    <col min="8704" max="8704" width="13.5" style="251" customWidth="1"/>
    <col min="8705" max="8705" width="11" style="251" customWidth="1"/>
    <col min="8706" max="8706" width="8.75" style="251" customWidth="1"/>
    <col min="8707" max="8707" width="8.25" style="251" customWidth="1"/>
    <col min="8708" max="8708" width="7.25" style="251" customWidth="1"/>
    <col min="8709" max="8709" width="10" style="251" customWidth="1"/>
    <col min="8710" max="8710" width="5" style="251" customWidth="1"/>
    <col min="8711" max="8712" width="13.5" style="251" customWidth="1"/>
    <col min="8713" max="8713" width="13.25" style="251" customWidth="1"/>
    <col min="8714" max="8714" width="11.25" style="251" customWidth="1"/>
    <col min="8715" max="8715" width="11.75" style="251" customWidth="1"/>
    <col min="8716" max="8716" width="23.75" style="251" customWidth="1"/>
    <col min="8717" max="8717" width="10.75" style="251" customWidth="1"/>
    <col min="8718" max="8720" width="9.25" style="251" customWidth="1"/>
    <col min="8721" max="8722" width="9" style="251" customWidth="1"/>
    <col min="8723" max="8723" width="20.75" style="251" customWidth="1"/>
    <col min="8724" max="8724" width="15.25" style="251" customWidth="1"/>
    <col min="8725" max="8727" width="16.25" style="251" customWidth="1"/>
    <col min="8728" max="8728" width="20.25" style="251" customWidth="1"/>
    <col min="8729" max="8729" width="11" style="251" customWidth="1"/>
    <col min="8730" max="8730" width="31.25" style="251" customWidth="1"/>
    <col min="8731" max="8731" width="17.25" style="251" customWidth="1"/>
    <col min="8732" max="8958" width="9" style="251" customWidth="1"/>
    <col min="8959" max="8959" width="4.75" style="251" customWidth="1"/>
    <col min="8960" max="8960" width="13.5" style="251" customWidth="1"/>
    <col min="8961" max="8961" width="11" style="251" customWidth="1"/>
    <col min="8962" max="8962" width="8.75" style="251" customWidth="1"/>
    <col min="8963" max="8963" width="8.25" style="251" customWidth="1"/>
    <col min="8964" max="8964" width="7.25" style="251" customWidth="1"/>
    <col min="8965" max="8965" width="10" style="251" customWidth="1"/>
    <col min="8966" max="8966" width="5" style="251" customWidth="1"/>
    <col min="8967" max="8968" width="13.5" style="251" customWidth="1"/>
    <col min="8969" max="8969" width="13.25" style="251" customWidth="1"/>
    <col min="8970" max="8970" width="11.25" style="251" customWidth="1"/>
    <col min="8971" max="8971" width="11.75" style="251" customWidth="1"/>
    <col min="8972" max="8972" width="23.75" style="251" customWidth="1"/>
    <col min="8973" max="8973" width="10.75" style="251" customWidth="1"/>
    <col min="8974" max="8976" width="9.25" style="251" customWidth="1"/>
    <col min="8977" max="8978" width="9" style="251" customWidth="1"/>
    <col min="8979" max="8979" width="20.75" style="251" customWidth="1"/>
    <col min="8980" max="8980" width="15.25" style="251" customWidth="1"/>
    <col min="8981" max="8983" width="16.25" style="251" customWidth="1"/>
    <col min="8984" max="8984" width="20.25" style="251" customWidth="1"/>
    <col min="8985" max="8985" width="11" style="251" customWidth="1"/>
    <col min="8986" max="8986" width="31.25" style="251" customWidth="1"/>
    <col min="8987" max="8987" width="17.25" style="251" customWidth="1"/>
    <col min="8988" max="9214" width="9" style="251" customWidth="1"/>
    <col min="9215" max="9215" width="4.75" style="251" customWidth="1"/>
    <col min="9216" max="9216" width="13.5" style="251" customWidth="1"/>
    <col min="9217" max="9217" width="11" style="251" customWidth="1"/>
    <col min="9218" max="9218" width="8.75" style="251" customWidth="1"/>
    <col min="9219" max="9219" width="8.25" style="251" customWidth="1"/>
    <col min="9220" max="9220" width="7.25" style="251" customWidth="1"/>
    <col min="9221" max="9221" width="10" style="251" customWidth="1"/>
    <col min="9222" max="9222" width="5" style="251" customWidth="1"/>
    <col min="9223" max="9224" width="13.5" style="251" customWidth="1"/>
    <col min="9225" max="9225" width="13.25" style="251" customWidth="1"/>
    <col min="9226" max="9226" width="11.25" style="251" customWidth="1"/>
    <col min="9227" max="9227" width="11.75" style="251" customWidth="1"/>
    <col min="9228" max="9228" width="23.75" style="251" customWidth="1"/>
    <col min="9229" max="9229" width="10.75" style="251" customWidth="1"/>
    <col min="9230" max="9232" width="9.25" style="251" customWidth="1"/>
    <col min="9233" max="9234" width="9" style="251" customWidth="1"/>
    <col min="9235" max="9235" width="20.75" style="251" customWidth="1"/>
    <col min="9236" max="9236" width="15.25" style="251" customWidth="1"/>
    <col min="9237" max="9239" width="16.25" style="251" customWidth="1"/>
    <col min="9240" max="9240" width="20.25" style="251" customWidth="1"/>
    <col min="9241" max="9241" width="11" style="251" customWidth="1"/>
    <col min="9242" max="9242" width="31.25" style="251" customWidth="1"/>
    <col min="9243" max="9243" width="17.25" style="251" customWidth="1"/>
    <col min="9244" max="9470" width="9" style="251" customWidth="1"/>
    <col min="9471" max="9471" width="4.75" style="251" customWidth="1"/>
    <col min="9472" max="9472" width="13.5" style="251" customWidth="1"/>
    <col min="9473" max="9473" width="11" style="251" customWidth="1"/>
    <col min="9474" max="9474" width="8.75" style="251" customWidth="1"/>
    <col min="9475" max="9475" width="8.25" style="251" customWidth="1"/>
    <col min="9476" max="9476" width="7.25" style="251" customWidth="1"/>
    <col min="9477" max="9477" width="10" style="251" customWidth="1"/>
    <col min="9478" max="9478" width="5" style="251" customWidth="1"/>
    <col min="9479" max="9480" width="13.5" style="251" customWidth="1"/>
    <col min="9481" max="9481" width="13.25" style="251" customWidth="1"/>
    <col min="9482" max="9482" width="11.25" style="251" customWidth="1"/>
    <col min="9483" max="9483" width="11.75" style="251" customWidth="1"/>
    <col min="9484" max="9484" width="23.75" style="251" customWidth="1"/>
    <col min="9485" max="9485" width="10.75" style="251" customWidth="1"/>
    <col min="9486" max="9488" width="9.25" style="251" customWidth="1"/>
    <col min="9489" max="9490" width="9" style="251" customWidth="1"/>
    <col min="9491" max="9491" width="20.75" style="251" customWidth="1"/>
    <col min="9492" max="9492" width="15.25" style="251" customWidth="1"/>
    <col min="9493" max="9495" width="16.25" style="251" customWidth="1"/>
    <col min="9496" max="9496" width="20.25" style="251" customWidth="1"/>
    <col min="9497" max="9497" width="11" style="251" customWidth="1"/>
    <col min="9498" max="9498" width="31.25" style="251" customWidth="1"/>
    <col min="9499" max="9499" width="17.25" style="251" customWidth="1"/>
    <col min="9500" max="9726" width="9" style="251" customWidth="1"/>
    <col min="9727" max="9727" width="4.75" style="251" customWidth="1"/>
    <col min="9728" max="9728" width="13.5" style="251" customWidth="1"/>
    <col min="9729" max="9729" width="11" style="251" customWidth="1"/>
    <col min="9730" max="9730" width="8.75" style="251" customWidth="1"/>
    <col min="9731" max="9731" width="8.25" style="251" customWidth="1"/>
    <col min="9732" max="9732" width="7.25" style="251" customWidth="1"/>
    <col min="9733" max="9733" width="10" style="251" customWidth="1"/>
    <col min="9734" max="9734" width="5" style="251" customWidth="1"/>
    <col min="9735" max="9736" width="13.5" style="251" customWidth="1"/>
    <col min="9737" max="9737" width="13.25" style="251" customWidth="1"/>
    <col min="9738" max="9738" width="11.25" style="251" customWidth="1"/>
    <col min="9739" max="9739" width="11.75" style="251" customWidth="1"/>
    <col min="9740" max="9740" width="23.75" style="251" customWidth="1"/>
    <col min="9741" max="9741" width="10.75" style="251" customWidth="1"/>
    <col min="9742" max="9744" width="9.25" style="251" customWidth="1"/>
    <col min="9745" max="9746" width="9" style="251" customWidth="1"/>
    <col min="9747" max="9747" width="20.75" style="251" customWidth="1"/>
    <col min="9748" max="9748" width="15.25" style="251" customWidth="1"/>
    <col min="9749" max="9751" width="16.25" style="251" customWidth="1"/>
    <col min="9752" max="9752" width="20.25" style="251" customWidth="1"/>
    <col min="9753" max="9753" width="11" style="251" customWidth="1"/>
    <col min="9754" max="9754" width="31.25" style="251" customWidth="1"/>
    <col min="9755" max="9755" width="17.25" style="251" customWidth="1"/>
    <col min="9756" max="9982" width="9" style="251" customWidth="1"/>
    <col min="9983" max="9983" width="4.75" style="251" customWidth="1"/>
    <col min="9984" max="9984" width="13.5" style="251" customWidth="1"/>
    <col min="9985" max="9985" width="11" style="251" customWidth="1"/>
    <col min="9986" max="9986" width="8.75" style="251" customWidth="1"/>
    <col min="9987" max="9987" width="8.25" style="251" customWidth="1"/>
    <col min="9988" max="9988" width="7.25" style="251" customWidth="1"/>
    <col min="9989" max="9989" width="10" style="251" customWidth="1"/>
    <col min="9990" max="9990" width="5" style="251" customWidth="1"/>
    <col min="9991" max="9992" width="13.5" style="251" customWidth="1"/>
    <col min="9993" max="9993" width="13.25" style="251" customWidth="1"/>
    <col min="9994" max="9994" width="11.25" style="251" customWidth="1"/>
    <col min="9995" max="9995" width="11.75" style="251" customWidth="1"/>
    <col min="9996" max="9996" width="23.75" style="251" customWidth="1"/>
    <col min="9997" max="9997" width="10.75" style="251" customWidth="1"/>
    <col min="9998" max="10000" width="9.25" style="251" customWidth="1"/>
    <col min="10001" max="10002" width="9" style="251" customWidth="1"/>
    <col min="10003" max="10003" width="20.75" style="251" customWidth="1"/>
    <col min="10004" max="10004" width="15.25" style="251" customWidth="1"/>
    <col min="10005" max="10007" width="16.25" style="251" customWidth="1"/>
    <col min="10008" max="10008" width="20.25" style="251" customWidth="1"/>
    <col min="10009" max="10009" width="11" style="251" customWidth="1"/>
    <col min="10010" max="10010" width="31.25" style="251" customWidth="1"/>
    <col min="10011" max="10011" width="17.25" style="251" customWidth="1"/>
    <col min="10012" max="10238" width="9" style="251" customWidth="1"/>
    <col min="10239" max="10239" width="4.75" style="251" customWidth="1"/>
    <col min="10240" max="10240" width="13.5" style="251" customWidth="1"/>
    <col min="10241" max="10241" width="11" style="251" customWidth="1"/>
    <col min="10242" max="10242" width="8.75" style="251" customWidth="1"/>
    <col min="10243" max="10243" width="8.25" style="251" customWidth="1"/>
    <col min="10244" max="10244" width="7.25" style="251" customWidth="1"/>
    <col min="10245" max="10245" width="10" style="251" customWidth="1"/>
    <col min="10246" max="10246" width="5" style="251" customWidth="1"/>
    <col min="10247" max="10248" width="13.5" style="251" customWidth="1"/>
    <col min="10249" max="10249" width="13.25" style="251" customWidth="1"/>
    <col min="10250" max="10250" width="11.25" style="251" customWidth="1"/>
    <col min="10251" max="10251" width="11.75" style="251" customWidth="1"/>
    <col min="10252" max="10252" width="23.75" style="251" customWidth="1"/>
    <col min="10253" max="10253" width="10.75" style="251" customWidth="1"/>
    <col min="10254" max="10256" width="9.25" style="251" customWidth="1"/>
    <col min="10257" max="10258" width="9" style="251" customWidth="1"/>
    <col min="10259" max="10259" width="20.75" style="251" customWidth="1"/>
    <col min="10260" max="10260" width="15.25" style="251" customWidth="1"/>
    <col min="10261" max="10263" width="16.25" style="251" customWidth="1"/>
    <col min="10264" max="10264" width="20.25" style="251" customWidth="1"/>
    <col min="10265" max="10265" width="11" style="251" customWidth="1"/>
    <col min="10266" max="10266" width="31.25" style="251" customWidth="1"/>
    <col min="10267" max="10267" width="17.25" style="251" customWidth="1"/>
    <col min="10268" max="10494" width="9" style="251" customWidth="1"/>
    <col min="10495" max="10495" width="4.75" style="251" customWidth="1"/>
    <col min="10496" max="10496" width="13.5" style="251" customWidth="1"/>
    <col min="10497" max="10497" width="11" style="251" customWidth="1"/>
    <col min="10498" max="10498" width="8.75" style="251" customWidth="1"/>
    <col min="10499" max="10499" width="8.25" style="251" customWidth="1"/>
    <col min="10500" max="10500" width="7.25" style="251" customWidth="1"/>
    <col min="10501" max="10501" width="10" style="251" customWidth="1"/>
    <col min="10502" max="10502" width="5" style="251" customWidth="1"/>
    <col min="10503" max="10504" width="13.5" style="251" customWidth="1"/>
    <col min="10505" max="10505" width="13.25" style="251" customWidth="1"/>
    <col min="10506" max="10506" width="11.25" style="251" customWidth="1"/>
    <col min="10507" max="10507" width="11.75" style="251" customWidth="1"/>
    <col min="10508" max="10508" width="23.75" style="251" customWidth="1"/>
    <col min="10509" max="10509" width="10.75" style="251" customWidth="1"/>
    <col min="10510" max="10512" width="9.25" style="251" customWidth="1"/>
    <col min="10513" max="10514" width="9" style="251" customWidth="1"/>
    <col min="10515" max="10515" width="20.75" style="251" customWidth="1"/>
    <col min="10516" max="10516" width="15.25" style="251" customWidth="1"/>
    <col min="10517" max="10519" width="16.25" style="251" customWidth="1"/>
    <col min="10520" max="10520" width="20.25" style="251" customWidth="1"/>
    <col min="10521" max="10521" width="11" style="251" customWidth="1"/>
    <col min="10522" max="10522" width="31.25" style="251" customWidth="1"/>
    <col min="10523" max="10523" width="17.25" style="251" customWidth="1"/>
    <col min="10524" max="10750" width="9" style="251" customWidth="1"/>
    <col min="10751" max="10751" width="4.75" style="251" customWidth="1"/>
    <col min="10752" max="10752" width="13.5" style="251" customWidth="1"/>
    <col min="10753" max="10753" width="11" style="251" customWidth="1"/>
    <col min="10754" max="10754" width="8.75" style="251" customWidth="1"/>
    <col min="10755" max="10755" width="8.25" style="251" customWidth="1"/>
    <col min="10756" max="10756" width="7.25" style="251" customWidth="1"/>
    <col min="10757" max="10757" width="10" style="251" customWidth="1"/>
    <col min="10758" max="10758" width="5" style="251" customWidth="1"/>
    <col min="10759" max="10760" width="13.5" style="251" customWidth="1"/>
    <col min="10761" max="10761" width="13.25" style="251" customWidth="1"/>
    <col min="10762" max="10762" width="11.25" style="251" customWidth="1"/>
    <col min="10763" max="10763" width="11.75" style="251" customWidth="1"/>
    <col min="10764" max="10764" width="23.75" style="251" customWidth="1"/>
    <col min="10765" max="10765" width="10.75" style="251" customWidth="1"/>
    <col min="10766" max="10768" width="9.25" style="251" customWidth="1"/>
    <col min="10769" max="10770" width="9" style="251" customWidth="1"/>
    <col min="10771" max="10771" width="20.75" style="251" customWidth="1"/>
    <col min="10772" max="10772" width="15.25" style="251" customWidth="1"/>
    <col min="10773" max="10775" width="16.25" style="251" customWidth="1"/>
    <col min="10776" max="10776" width="20.25" style="251" customWidth="1"/>
    <col min="10777" max="10777" width="11" style="251" customWidth="1"/>
    <col min="10778" max="10778" width="31.25" style="251" customWidth="1"/>
    <col min="10779" max="10779" width="17.25" style="251" customWidth="1"/>
    <col min="10780" max="11006" width="9" style="251" customWidth="1"/>
    <col min="11007" max="11007" width="4.75" style="251" customWidth="1"/>
    <col min="11008" max="11008" width="13.5" style="251" customWidth="1"/>
    <col min="11009" max="11009" width="11" style="251" customWidth="1"/>
    <col min="11010" max="11010" width="8.75" style="251" customWidth="1"/>
    <col min="11011" max="11011" width="8.25" style="251" customWidth="1"/>
    <col min="11012" max="11012" width="7.25" style="251" customWidth="1"/>
    <col min="11013" max="11013" width="10" style="251" customWidth="1"/>
    <col min="11014" max="11014" width="5" style="251" customWidth="1"/>
    <col min="11015" max="11016" width="13.5" style="251" customWidth="1"/>
    <col min="11017" max="11017" width="13.25" style="251" customWidth="1"/>
    <col min="11018" max="11018" width="11.25" style="251" customWidth="1"/>
    <col min="11019" max="11019" width="11.75" style="251" customWidth="1"/>
    <col min="11020" max="11020" width="23.75" style="251" customWidth="1"/>
    <col min="11021" max="11021" width="10.75" style="251" customWidth="1"/>
    <col min="11022" max="11024" width="9.25" style="251" customWidth="1"/>
    <col min="11025" max="11026" width="9" style="251" customWidth="1"/>
    <col min="11027" max="11027" width="20.75" style="251" customWidth="1"/>
    <col min="11028" max="11028" width="15.25" style="251" customWidth="1"/>
    <col min="11029" max="11031" width="16.25" style="251" customWidth="1"/>
    <col min="11032" max="11032" width="20.25" style="251" customWidth="1"/>
    <col min="11033" max="11033" width="11" style="251" customWidth="1"/>
    <col min="11034" max="11034" width="31.25" style="251" customWidth="1"/>
    <col min="11035" max="11035" width="17.25" style="251" customWidth="1"/>
    <col min="11036" max="11262" width="9" style="251" customWidth="1"/>
    <col min="11263" max="11263" width="4.75" style="251" customWidth="1"/>
    <col min="11264" max="11264" width="13.5" style="251" customWidth="1"/>
    <col min="11265" max="11265" width="11" style="251" customWidth="1"/>
    <col min="11266" max="11266" width="8.75" style="251" customWidth="1"/>
    <col min="11267" max="11267" width="8.25" style="251" customWidth="1"/>
    <col min="11268" max="11268" width="7.25" style="251" customWidth="1"/>
    <col min="11269" max="11269" width="10" style="251" customWidth="1"/>
    <col min="11270" max="11270" width="5" style="251" customWidth="1"/>
    <col min="11271" max="11272" width="13.5" style="251" customWidth="1"/>
    <col min="11273" max="11273" width="13.25" style="251" customWidth="1"/>
    <col min="11274" max="11274" width="11.25" style="251" customWidth="1"/>
    <col min="11275" max="11275" width="11.75" style="251" customWidth="1"/>
    <col min="11276" max="11276" width="23.75" style="251" customWidth="1"/>
    <col min="11277" max="11277" width="10.75" style="251" customWidth="1"/>
    <col min="11278" max="11280" width="9.25" style="251" customWidth="1"/>
    <col min="11281" max="11282" width="9" style="251" customWidth="1"/>
    <col min="11283" max="11283" width="20.75" style="251" customWidth="1"/>
    <col min="11284" max="11284" width="15.25" style="251" customWidth="1"/>
    <col min="11285" max="11287" width="16.25" style="251" customWidth="1"/>
    <col min="11288" max="11288" width="20.25" style="251" customWidth="1"/>
    <col min="11289" max="11289" width="11" style="251" customWidth="1"/>
    <col min="11290" max="11290" width="31.25" style="251" customWidth="1"/>
    <col min="11291" max="11291" width="17.25" style="251" customWidth="1"/>
    <col min="11292" max="11518" width="9" style="251" customWidth="1"/>
    <col min="11519" max="11519" width="4.75" style="251" customWidth="1"/>
    <col min="11520" max="11520" width="13.5" style="251" customWidth="1"/>
    <col min="11521" max="11521" width="11" style="251" customWidth="1"/>
    <col min="11522" max="11522" width="8.75" style="251" customWidth="1"/>
    <col min="11523" max="11523" width="8.25" style="251" customWidth="1"/>
    <col min="11524" max="11524" width="7.25" style="251" customWidth="1"/>
    <col min="11525" max="11525" width="10" style="251" customWidth="1"/>
    <col min="11526" max="11526" width="5" style="251" customWidth="1"/>
    <col min="11527" max="11528" width="13.5" style="251" customWidth="1"/>
    <col min="11529" max="11529" width="13.25" style="251" customWidth="1"/>
    <col min="11530" max="11530" width="11.25" style="251" customWidth="1"/>
    <col min="11531" max="11531" width="11.75" style="251" customWidth="1"/>
    <col min="11532" max="11532" width="23.75" style="251" customWidth="1"/>
    <col min="11533" max="11533" width="10.75" style="251" customWidth="1"/>
    <col min="11534" max="11536" width="9.25" style="251" customWidth="1"/>
    <col min="11537" max="11538" width="9" style="251" customWidth="1"/>
    <col min="11539" max="11539" width="20.75" style="251" customWidth="1"/>
    <col min="11540" max="11540" width="15.25" style="251" customWidth="1"/>
    <col min="11541" max="11543" width="16.25" style="251" customWidth="1"/>
    <col min="11544" max="11544" width="20.25" style="251" customWidth="1"/>
    <col min="11545" max="11545" width="11" style="251" customWidth="1"/>
    <col min="11546" max="11546" width="31.25" style="251" customWidth="1"/>
    <col min="11547" max="11547" width="17.25" style="251" customWidth="1"/>
    <col min="11548" max="11774" width="9" style="251" customWidth="1"/>
    <col min="11775" max="11775" width="4.75" style="251" customWidth="1"/>
    <col min="11776" max="11776" width="13.5" style="251" customWidth="1"/>
    <col min="11777" max="11777" width="11" style="251" customWidth="1"/>
    <col min="11778" max="11778" width="8.75" style="251" customWidth="1"/>
    <col min="11779" max="11779" width="8.25" style="251" customWidth="1"/>
    <col min="11780" max="11780" width="7.25" style="251" customWidth="1"/>
    <col min="11781" max="11781" width="10" style="251" customWidth="1"/>
    <col min="11782" max="11782" width="5" style="251" customWidth="1"/>
    <col min="11783" max="11784" width="13.5" style="251" customWidth="1"/>
    <col min="11785" max="11785" width="13.25" style="251" customWidth="1"/>
    <col min="11786" max="11786" width="11.25" style="251" customWidth="1"/>
    <col min="11787" max="11787" width="11.75" style="251" customWidth="1"/>
    <col min="11788" max="11788" width="23.75" style="251" customWidth="1"/>
    <col min="11789" max="11789" width="10.75" style="251" customWidth="1"/>
    <col min="11790" max="11792" width="9.25" style="251" customWidth="1"/>
    <col min="11793" max="11794" width="9" style="251" customWidth="1"/>
    <col min="11795" max="11795" width="20.75" style="251" customWidth="1"/>
    <col min="11796" max="11796" width="15.25" style="251" customWidth="1"/>
    <col min="11797" max="11799" width="16.25" style="251" customWidth="1"/>
    <col min="11800" max="11800" width="20.25" style="251" customWidth="1"/>
    <col min="11801" max="11801" width="11" style="251" customWidth="1"/>
    <col min="11802" max="11802" width="31.25" style="251" customWidth="1"/>
    <col min="11803" max="11803" width="17.25" style="251" customWidth="1"/>
    <col min="11804" max="12030" width="9" style="251" customWidth="1"/>
    <col min="12031" max="12031" width="4.75" style="251" customWidth="1"/>
    <col min="12032" max="12032" width="13.5" style="251" customWidth="1"/>
    <col min="12033" max="12033" width="11" style="251" customWidth="1"/>
    <col min="12034" max="12034" width="8.75" style="251" customWidth="1"/>
    <col min="12035" max="12035" width="8.25" style="251" customWidth="1"/>
    <col min="12036" max="12036" width="7.25" style="251" customWidth="1"/>
    <col min="12037" max="12037" width="10" style="251" customWidth="1"/>
    <col min="12038" max="12038" width="5" style="251" customWidth="1"/>
    <col min="12039" max="12040" width="13.5" style="251" customWidth="1"/>
    <col min="12041" max="12041" width="13.25" style="251" customWidth="1"/>
    <col min="12042" max="12042" width="11.25" style="251" customWidth="1"/>
    <col min="12043" max="12043" width="11.75" style="251" customWidth="1"/>
    <col min="12044" max="12044" width="23.75" style="251" customWidth="1"/>
    <col min="12045" max="12045" width="10.75" style="251" customWidth="1"/>
    <col min="12046" max="12048" width="9.25" style="251" customWidth="1"/>
    <col min="12049" max="12050" width="9" style="251" customWidth="1"/>
    <col min="12051" max="12051" width="20.75" style="251" customWidth="1"/>
    <col min="12052" max="12052" width="15.25" style="251" customWidth="1"/>
    <col min="12053" max="12055" width="16.25" style="251" customWidth="1"/>
    <col min="12056" max="12056" width="20.25" style="251" customWidth="1"/>
    <col min="12057" max="12057" width="11" style="251" customWidth="1"/>
    <col min="12058" max="12058" width="31.25" style="251" customWidth="1"/>
    <col min="12059" max="12059" width="17.25" style="251" customWidth="1"/>
    <col min="12060" max="12286" width="9" style="251" customWidth="1"/>
    <col min="12287" max="12287" width="4.75" style="251" customWidth="1"/>
    <col min="12288" max="12288" width="13.5" style="251" customWidth="1"/>
    <col min="12289" max="12289" width="11" style="251" customWidth="1"/>
    <col min="12290" max="12290" width="8.75" style="251" customWidth="1"/>
    <col min="12291" max="12291" width="8.25" style="251" customWidth="1"/>
    <col min="12292" max="12292" width="7.25" style="251" customWidth="1"/>
    <col min="12293" max="12293" width="10" style="251" customWidth="1"/>
    <col min="12294" max="12294" width="5" style="251" customWidth="1"/>
    <col min="12295" max="12296" width="13.5" style="251" customWidth="1"/>
    <col min="12297" max="12297" width="13.25" style="251" customWidth="1"/>
    <col min="12298" max="12298" width="11.25" style="251" customWidth="1"/>
    <col min="12299" max="12299" width="11.75" style="251" customWidth="1"/>
    <col min="12300" max="12300" width="23.75" style="251" customWidth="1"/>
    <col min="12301" max="12301" width="10.75" style="251" customWidth="1"/>
    <col min="12302" max="12304" width="9.25" style="251" customWidth="1"/>
    <col min="12305" max="12306" width="9" style="251" customWidth="1"/>
    <col min="12307" max="12307" width="20.75" style="251" customWidth="1"/>
    <col min="12308" max="12308" width="15.25" style="251" customWidth="1"/>
    <col min="12309" max="12311" width="16.25" style="251" customWidth="1"/>
    <col min="12312" max="12312" width="20.25" style="251" customWidth="1"/>
    <col min="12313" max="12313" width="11" style="251" customWidth="1"/>
    <col min="12314" max="12314" width="31.25" style="251" customWidth="1"/>
    <col min="12315" max="12315" width="17.25" style="251" customWidth="1"/>
    <col min="12316" max="12542" width="9" style="251" customWidth="1"/>
    <col min="12543" max="12543" width="4.75" style="251" customWidth="1"/>
    <col min="12544" max="12544" width="13.5" style="251" customWidth="1"/>
    <col min="12545" max="12545" width="11" style="251" customWidth="1"/>
    <col min="12546" max="12546" width="8.75" style="251" customWidth="1"/>
    <col min="12547" max="12547" width="8.25" style="251" customWidth="1"/>
    <col min="12548" max="12548" width="7.25" style="251" customWidth="1"/>
    <col min="12549" max="12549" width="10" style="251" customWidth="1"/>
    <col min="12550" max="12550" width="5" style="251" customWidth="1"/>
    <col min="12551" max="12552" width="13.5" style="251" customWidth="1"/>
    <col min="12553" max="12553" width="13.25" style="251" customWidth="1"/>
    <col min="12554" max="12554" width="11.25" style="251" customWidth="1"/>
    <col min="12555" max="12555" width="11.75" style="251" customWidth="1"/>
    <col min="12556" max="12556" width="23.75" style="251" customWidth="1"/>
    <col min="12557" max="12557" width="10.75" style="251" customWidth="1"/>
    <col min="12558" max="12560" width="9.25" style="251" customWidth="1"/>
    <col min="12561" max="12562" width="9" style="251" customWidth="1"/>
    <col min="12563" max="12563" width="20.75" style="251" customWidth="1"/>
    <col min="12564" max="12564" width="15.25" style="251" customWidth="1"/>
    <col min="12565" max="12567" width="16.25" style="251" customWidth="1"/>
    <col min="12568" max="12568" width="20.25" style="251" customWidth="1"/>
    <col min="12569" max="12569" width="11" style="251" customWidth="1"/>
    <col min="12570" max="12570" width="31.25" style="251" customWidth="1"/>
    <col min="12571" max="12571" width="17.25" style="251" customWidth="1"/>
    <col min="12572" max="12798" width="9" style="251" customWidth="1"/>
    <col min="12799" max="12799" width="4.75" style="251" customWidth="1"/>
    <col min="12800" max="12800" width="13.5" style="251" customWidth="1"/>
    <col min="12801" max="12801" width="11" style="251" customWidth="1"/>
    <col min="12802" max="12802" width="8.75" style="251" customWidth="1"/>
    <col min="12803" max="12803" width="8.25" style="251" customWidth="1"/>
    <col min="12804" max="12804" width="7.25" style="251" customWidth="1"/>
    <col min="12805" max="12805" width="10" style="251" customWidth="1"/>
    <col min="12806" max="12806" width="5" style="251" customWidth="1"/>
    <col min="12807" max="12808" width="13.5" style="251" customWidth="1"/>
    <col min="12809" max="12809" width="13.25" style="251" customWidth="1"/>
    <col min="12810" max="12810" width="11.25" style="251" customWidth="1"/>
    <col min="12811" max="12811" width="11.75" style="251" customWidth="1"/>
    <col min="12812" max="12812" width="23.75" style="251" customWidth="1"/>
    <col min="12813" max="12813" width="10.75" style="251" customWidth="1"/>
    <col min="12814" max="12816" width="9.25" style="251" customWidth="1"/>
    <col min="12817" max="12818" width="9" style="251" customWidth="1"/>
    <col min="12819" max="12819" width="20.75" style="251" customWidth="1"/>
    <col min="12820" max="12820" width="15.25" style="251" customWidth="1"/>
    <col min="12821" max="12823" width="16.25" style="251" customWidth="1"/>
    <col min="12824" max="12824" width="20.25" style="251" customWidth="1"/>
    <col min="12825" max="12825" width="11" style="251" customWidth="1"/>
    <col min="12826" max="12826" width="31.25" style="251" customWidth="1"/>
    <col min="12827" max="12827" width="17.25" style="251" customWidth="1"/>
    <col min="12828" max="13054" width="9" style="251" customWidth="1"/>
    <col min="13055" max="13055" width="4.75" style="251" customWidth="1"/>
    <col min="13056" max="13056" width="13.5" style="251" customWidth="1"/>
    <col min="13057" max="13057" width="11" style="251" customWidth="1"/>
    <col min="13058" max="13058" width="8.75" style="251" customWidth="1"/>
    <col min="13059" max="13059" width="8.25" style="251" customWidth="1"/>
    <col min="13060" max="13060" width="7.25" style="251" customWidth="1"/>
    <col min="13061" max="13061" width="10" style="251" customWidth="1"/>
    <col min="13062" max="13062" width="5" style="251" customWidth="1"/>
    <col min="13063" max="13064" width="13.5" style="251" customWidth="1"/>
    <col min="13065" max="13065" width="13.25" style="251" customWidth="1"/>
    <col min="13066" max="13066" width="11.25" style="251" customWidth="1"/>
    <col min="13067" max="13067" width="11.75" style="251" customWidth="1"/>
    <col min="13068" max="13068" width="23.75" style="251" customWidth="1"/>
    <col min="13069" max="13069" width="10.75" style="251" customWidth="1"/>
    <col min="13070" max="13072" width="9.25" style="251" customWidth="1"/>
    <col min="13073" max="13074" width="9" style="251" customWidth="1"/>
    <col min="13075" max="13075" width="20.75" style="251" customWidth="1"/>
    <col min="13076" max="13076" width="15.25" style="251" customWidth="1"/>
    <col min="13077" max="13079" width="16.25" style="251" customWidth="1"/>
    <col min="13080" max="13080" width="20.25" style="251" customWidth="1"/>
    <col min="13081" max="13081" width="11" style="251" customWidth="1"/>
    <col min="13082" max="13082" width="31.25" style="251" customWidth="1"/>
    <col min="13083" max="13083" width="17.25" style="251" customWidth="1"/>
    <col min="13084" max="13310" width="9" style="251" customWidth="1"/>
    <col min="13311" max="13311" width="4.75" style="251" customWidth="1"/>
    <col min="13312" max="13312" width="13.5" style="251" customWidth="1"/>
    <col min="13313" max="13313" width="11" style="251" customWidth="1"/>
    <col min="13314" max="13314" width="8.75" style="251" customWidth="1"/>
    <col min="13315" max="13315" width="8.25" style="251" customWidth="1"/>
    <col min="13316" max="13316" width="7.25" style="251" customWidth="1"/>
    <col min="13317" max="13317" width="10" style="251" customWidth="1"/>
    <col min="13318" max="13318" width="5" style="251" customWidth="1"/>
    <col min="13319" max="13320" width="13.5" style="251" customWidth="1"/>
    <col min="13321" max="13321" width="13.25" style="251" customWidth="1"/>
    <col min="13322" max="13322" width="11.25" style="251" customWidth="1"/>
    <col min="13323" max="13323" width="11.75" style="251" customWidth="1"/>
    <col min="13324" max="13324" width="23.75" style="251" customWidth="1"/>
    <col min="13325" max="13325" width="10.75" style="251" customWidth="1"/>
    <col min="13326" max="13328" width="9.25" style="251" customWidth="1"/>
    <col min="13329" max="13330" width="9" style="251" customWidth="1"/>
    <col min="13331" max="13331" width="20.75" style="251" customWidth="1"/>
    <col min="13332" max="13332" width="15.25" style="251" customWidth="1"/>
    <col min="13333" max="13335" width="16.25" style="251" customWidth="1"/>
    <col min="13336" max="13336" width="20.25" style="251" customWidth="1"/>
    <col min="13337" max="13337" width="11" style="251" customWidth="1"/>
    <col min="13338" max="13338" width="31.25" style="251" customWidth="1"/>
    <col min="13339" max="13339" width="17.25" style="251" customWidth="1"/>
    <col min="13340" max="13566" width="9" style="251" customWidth="1"/>
    <col min="13567" max="13567" width="4.75" style="251" customWidth="1"/>
    <col min="13568" max="13568" width="13.5" style="251" customWidth="1"/>
    <col min="13569" max="13569" width="11" style="251" customWidth="1"/>
    <col min="13570" max="13570" width="8.75" style="251" customWidth="1"/>
    <col min="13571" max="13571" width="8.25" style="251" customWidth="1"/>
    <col min="13572" max="13572" width="7.25" style="251" customWidth="1"/>
    <col min="13573" max="13573" width="10" style="251" customWidth="1"/>
    <col min="13574" max="13574" width="5" style="251" customWidth="1"/>
    <col min="13575" max="13576" width="13.5" style="251" customWidth="1"/>
    <col min="13577" max="13577" width="13.25" style="251" customWidth="1"/>
    <col min="13578" max="13578" width="11.25" style="251" customWidth="1"/>
    <col min="13579" max="13579" width="11.75" style="251" customWidth="1"/>
    <col min="13580" max="13580" width="23.75" style="251" customWidth="1"/>
    <col min="13581" max="13581" width="10.75" style="251" customWidth="1"/>
    <col min="13582" max="13584" width="9.25" style="251" customWidth="1"/>
    <col min="13585" max="13586" width="9" style="251" customWidth="1"/>
    <col min="13587" max="13587" width="20.75" style="251" customWidth="1"/>
    <col min="13588" max="13588" width="15.25" style="251" customWidth="1"/>
    <col min="13589" max="13591" width="16.25" style="251" customWidth="1"/>
    <col min="13592" max="13592" width="20.25" style="251" customWidth="1"/>
    <col min="13593" max="13593" width="11" style="251" customWidth="1"/>
    <col min="13594" max="13594" width="31.25" style="251" customWidth="1"/>
    <col min="13595" max="13595" width="17.25" style="251" customWidth="1"/>
    <col min="13596" max="13822" width="9" style="251" customWidth="1"/>
    <col min="13823" max="13823" width="4.75" style="251" customWidth="1"/>
    <col min="13824" max="13824" width="13.5" style="251" customWidth="1"/>
    <col min="13825" max="13825" width="11" style="251" customWidth="1"/>
    <col min="13826" max="13826" width="8.75" style="251" customWidth="1"/>
    <col min="13827" max="13827" width="8.25" style="251" customWidth="1"/>
    <col min="13828" max="13828" width="7.25" style="251" customWidth="1"/>
    <col min="13829" max="13829" width="10" style="251" customWidth="1"/>
    <col min="13830" max="13830" width="5" style="251" customWidth="1"/>
    <col min="13831" max="13832" width="13.5" style="251" customWidth="1"/>
    <col min="13833" max="13833" width="13.25" style="251" customWidth="1"/>
    <col min="13834" max="13834" width="11.25" style="251" customWidth="1"/>
    <col min="13835" max="13835" width="11.75" style="251" customWidth="1"/>
    <col min="13836" max="13836" width="23.75" style="251" customWidth="1"/>
    <col min="13837" max="13837" width="10.75" style="251" customWidth="1"/>
    <col min="13838" max="13840" width="9.25" style="251" customWidth="1"/>
    <col min="13841" max="13842" width="9" style="251" customWidth="1"/>
    <col min="13843" max="13843" width="20.75" style="251" customWidth="1"/>
    <col min="13844" max="13844" width="15.25" style="251" customWidth="1"/>
    <col min="13845" max="13847" width="16.25" style="251" customWidth="1"/>
    <col min="13848" max="13848" width="20.25" style="251" customWidth="1"/>
    <col min="13849" max="13849" width="11" style="251" customWidth="1"/>
    <col min="13850" max="13850" width="31.25" style="251" customWidth="1"/>
    <col min="13851" max="13851" width="17.25" style="251" customWidth="1"/>
    <col min="13852" max="14078" width="9" style="251" customWidth="1"/>
    <col min="14079" max="14079" width="4.75" style="251" customWidth="1"/>
    <col min="14080" max="14080" width="13.5" style="251" customWidth="1"/>
    <col min="14081" max="14081" width="11" style="251" customWidth="1"/>
    <col min="14082" max="14082" width="8.75" style="251" customWidth="1"/>
    <col min="14083" max="14083" width="8.25" style="251" customWidth="1"/>
    <col min="14084" max="14084" width="7.25" style="251" customWidth="1"/>
    <col min="14085" max="14085" width="10" style="251" customWidth="1"/>
    <col min="14086" max="14086" width="5" style="251" customWidth="1"/>
    <col min="14087" max="14088" width="13.5" style="251" customWidth="1"/>
    <col min="14089" max="14089" width="13.25" style="251" customWidth="1"/>
    <col min="14090" max="14090" width="11.25" style="251" customWidth="1"/>
    <col min="14091" max="14091" width="11.75" style="251" customWidth="1"/>
    <col min="14092" max="14092" width="23.75" style="251" customWidth="1"/>
    <col min="14093" max="14093" width="10.75" style="251" customWidth="1"/>
    <col min="14094" max="14096" width="9.25" style="251" customWidth="1"/>
    <col min="14097" max="14098" width="9" style="251" customWidth="1"/>
    <col min="14099" max="14099" width="20.75" style="251" customWidth="1"/>
    <col min="14100" max="14100" width="15.25" style="251" customWidth="1"/>
    <col min="14101" max="14103" width="16.25" style="251" customWidth="1"/>
    <col min="14104" max="14104" width="20.25" style="251" customWidth="1"/>
    <col min="14105" max="14105" width="11" style="251" customWidth="1"/>
    <col min="14106" max="14106" width="31.25" style="251" customWidth="1"/>
    <col min="14107" max="14107" width="17.25" style="251" customWidth="1"/>
    <col min="14108" max="14334" width="9" style="251" customWidth="1"/>
    <col min="14335" max="14335" width="4.75" style="251" customWidth="1"/>
    <col min="14336" max="14336" width="13.5" style="251" customWidth="1"/>
    <col min="14337" max="14337" width="11" style="251" customWidth="1"/>
    <col min="14338" max="14338" width="8.75" style="251" customWidth="1"/>
    <col min="14339" max="14339" width="8.25" style="251" customWidth="1"/>
    <col min="14340" max="14340" width="7.25" style="251" customWidth="1"/>
    <col min="14341" max="14341" width="10" style="251" customWidth="1"/>
    <col min="14342" max="14342" width="5" style="251" customWidth="1"/>
    <col min="14343" max="14344" width="13.5" style="251" customWidth="1"/>
    <col min="14345" max="14345" width="13.25" style="251" customWidth="1"/>
    <col min="14346" max="14346" width="11.25" style="251" customWidth="1"/>
    <col min="14347" max="14347" width="11.75" style="251" customWidth="1"/>
    <col min="14348" max="14348" width="23.75" style="251" customWidth="1"/>
    <col min="14349" max="14349" width="10.75" style="251" customWidth="1"/>
    <col min="14350" max="14352" width="9.25" style="251" customWidth="1"/>
    <col min="14353" max="14354" width="9" style="251" customWidth="1"/>
    <col min="14355" max="14355" width="20.75" style="251" customWidth="1"/>
    <col min="14356" max="14356" width="15.25" style="251" customWidth="1"/>
    <col min="14357" max="14359" width="16.25" style="251" customWidth="1"/>
    <col min="14360" max="14360" width="20.25" style="251" customWidth="1"/>
    <col min="14361" max="14361" width="11" style="251" customWidth="1"/>
    <col min="14362" max="14362" width="31.25" style="251" customWidth="1"/>
    <col min="14363" max="14363" width="17.25" style="251" customWidth="1"/>
    <col min="14364" max="14590" width="9" style="251" customWidth="1"/>
    <col min="14591" max="14591" width="4.75" style="251" customWidth="1"/>
    <col min="14592" max="14592" width="13.5" style="251" customWidth="1"/>
    <col min="14593" max="14593" width="11" style="251" customWidth="1"/>
    <col min="14594" max="14594" width="8.75" style="251" customWidth="1"/>
    <col min="14595" max="14595" width="8.25" style="251" customWidth="1"/>
    <col min="14596" max="14596" width="7.25" style="251" customWidth="1"/>
    <col min="14597" max="14597" width="10" style="251" customWidth="1"/>
    <col min="14598" max="14598" width="5" style="251" customWidth="1"/>
    <col min="14599" max="14600" width="13.5" style="251" customWidth="1"/>
    <col min="14601" max="14601" width="13.25" style="251" customWidth="1"/>
    <col min="14602" max="14602" width="11.25" style="251" customWidth="1"/>
    <col min="14603" max="14603" width="11.75" style="251" customWidth="1"/>
    <col min="14604" max="14604" width="23.75" style="251" customWidth="1"/>
    <col min="14605" max="14605" width="10.75" style="251" customWidth="1"/>
    <col min="14606" max="14608" width="9.25" style="251" customWidth="1"/>
    <col min="14609" max="14610" width="9" style="251" customWidth="1"/>
    <col min="14611" max="14611" width="20.75" style="251" customWidth="1"/>
    <col min="14612" max="14612" width="15.25" style="251" customWidth="1"/>
    <col min="14613" max="14615" width="16.25" style="251" customWidth="1"/>
    <col min="14616" max="14616" width="20.25" style="251" customWidth="1"/>
    <col min="14617" max="14617" width="11" style="251" customWidth="1"/>
    <col min="14618" max="14618" width="31.25" style="251" customWidth="1"/>
    <col min="14619" max="14619" width="17.25" style="251" customWidth="1"/>
    <col min="14620" max="14846" width="9" style="251" customWidth="1"/>
    <col min="14847" max="14847" width="4.75" style="251" customWidth="1"/>
    <col min="14848" max="14848" width="13.5" style="251" customWidth="1"/>
    <col min="14849" max="14849" width="11" style="251" customWidth="1"/>
    <col min="14850" max="14850" width="8.75" style="251" customWidth="1"/>
    <col min="14851" max="14851" width="8.25" style="251" customWidth="1"/>
    <col min="14852" max="14852" width="7.25" style="251" customWidth="1"/>
    <col min="14853" max="14853" width="10" style="251" customWidth="1"/>
    <col min="14854" max="14854" width="5" style="251" customWidth="1"/>
    <col min="14855" max="14856" width="13.5" style="251" customWidth="1"/>
    <col min="14857" max="14857" width="13.25" style="251" customWidth="1"/>
    <col min="14858" max="14858" width="11.25" style="251" customWidth="1"/>
    <col min="14859" max="14859" width="11.75" style="251" customWidth="1"/>
    <col min="14860" max="14860" width="23.75" style="251" customWidth="1"/>
    <col min="14861" max="14861" width="10.75" style="251" customWidth="1"/>
    <col min="14862" max="14864" width="9.25" style="251" customWidth="1"/>
    <col min="14865" max="14866" width="9" style="251" customWidth="1"/>
    <col min="14867" max="14867" width="20.75" style="251" customWidth="1"/>
    <col min="14868" max="14868" width="15.25" style="251" customWidth="1"/>
    <col min="14869" max="14871" width="16.25" style="251" customWidth="1"/>
    <col min="14872" max="14872" width="20.25" style="251" customWidth="1"/>
    <col min="14873" max="14873" width="11" style="251" customWidth="1"/>
    <col min="14874" max="14874" width="31.25" style="251" customWidth="1"/>
    <col min="14875" max="14875" width="17.25" style="251" customWidth="1"/>
    <col min="14876" max="15102" width="9" style="251" customWidth="1"/>
    <col min="15103" max="15103" width="4.75" style="251" customWidth="1"/>
    <col min="15104" max="15104" width="13.5" style="251" customWidth="1"/>
    <col min="15105" max="15105" width="11" style="251" customWidth="1"/>
    <col min="15106" max="15106" width="8.75" style="251" customWidth="1"/>
    <col min="15107" max="15107" width="8.25" style="251" customWidth="1"/>
    <col min="15108" max="15108" width="7.25" style="251" customWidth="1"/>
    <col min="15109" max="15109" width="10" style="251" customWidth="1"/>
    <col min="15110" max="15110" width="5" style="251" customWidth="1"/>
    <col min="15111" max="15112" width="13.5" style="251" customWidth="1"/>
    <col min="15113" max="15113" width="13.25" style="251" customWidth="1"/>
    <col min="15114" max="15114" width="11.25" style="251" customWidth="1"/>
    <col min="15115" max="15115" width="11.75" style="251" customWidth="1"/>
    <col min="15116" max="15116" width="23.75" style="251" customWidth="1"/>
    <col min="15117" max="15117" width="10.75" style="251" customWidth="1"/>
    <col min="15118" max="15120" width="9.25" style="251" customWidth="1"/>
    <col min="15121" max="15122" width="9" style="251" customWidth="1"/>
    <col min="15123" max="15123" width="20.75" style="251" customWidth="1"/>
    <col min="15124" max="15124" width="15.25" style="251" customWidth="1"/>
    <col min="15125" max="15127" width="16.25" style="251" customWidth="1"/>
    <col min="15128" max="15128" width="20.25" style="251" customWidth="1"/>
    <col min="15129" max="15129" width="11" style="251" customWidth="1"/>
    <col min="15130" max="15130" width="31.25" style="251" customWidth="1"/>
    <col min="15131" max="15131" width="17.25" style="251" customWidth="1"/>
    <col min="15132" max="15358" width="9" style="251" customWidth="1"/>
    <col min="15359" max="15359" width="4.75" style="251" customWidth="1"/>
    <col min="15360" max="15360" width="13.5" style="251" customWidth="1"/>
    <col min="15361" max="15361" width="11" style="251" customWidth="1"/>
    <col min="15362" max="15362" width="8.75" style="251" customWidth="1"/>
    <col min="15363" max="15363" width="8.25" style="251" customWidth="1"/>
    <col min="15364" max="15364" width="7.25" style="251" customWidth="1"/>
    <col min="15365" max="15365" width="10" style="251" customWidth="1"/>
    <col min="15366" max="15366" width="5" style="251" customWidth="1"/>
    <col min="15367" max="15368" width="13.5" style="251" customWidth="1"/>
    <col min="15369" max="15369" width="13.25" style="251" customWidth="1"/>
    <col min="15370" max="15370" width="11.25" style="251" customWidth="1"/>
    <col min="15371" max="15371" width="11.75" style="251" customWidth="1"/>
    <col min="15372" max="15372" width="23.75" style="251" customWidth="1"/>
    <col min="15373" max="15373" width="10.75" style="251" customWidth="1"/>
    <col min="15374" max="15376" width="9.25" style="251" customWidth="1"/>
    <col min="15377" max="15378" width="9" style="251" customWidth="1"/>
    <col min="15379" max="15379" width="20.75" style="251" customWidth="1"/>
    <col min="15380" max="15380" width="15.25" style="251" customWidth="1"/>
    <col min="15381" max="15383" width="16.25" style="251" customWidth="1"/>
    <col min="15384" max="15384" width="20.25" style="251" customWidth="1"/>
    <col min="15385" max="15385" width="11" style="251" customWidth="1"/>
    <col min="15386" max="15386" width="31.25" style="251" customWidth="1"/>
    <col min="15387" max="15387" width="17.25" style="251" customWidth="1"/>
    <col min="15388" max="15614" width="9" style="251" customWidth="1"/>
    <col min="15615" max="15615" width="4.75" style="251" customWidth="1"/>
    <col min="15616" max="15616" width="13.5" style="251" customWidth="1"/>
    <col min="15617" max="15617" width="11" style="251" customWidth="1"/>
    <col min="15618" max="15618" width="8.75" style="251" customWidth="1"/>
    <col min="15619" max="15619" width="8.25" style="251" customWidth="1"/>
    <col min="15620" max="15620" width="7.25" style="251" customWidth="1"/>
    <col min="15621" max="15621" width="10" style="251" customWidth="1"/>
    <col min="15622" max="15622" width="5" style="251" customWidth="1"/>
    <col min="15623" max="15624" width="13.5" style="251" customWidth="1"/>
    <col min="15625" max="15625" width="13.25" style="251" customWidth="1"/>
    <col min="15626" max="15626" width="11.25" style="251" customWidth="1"/>
    <col min="15627" max="15627" width="11.75" style="251" customWidth="1"/>
    <col min="15628" max="15628" width="23.75" style="251" customWidth="1"/>
    <col min="15629" max="15629" width="10.75" style="251" customWidth="1"/>
    <col min="15630" max="15632" width="9.25" style="251" customWidth="1"/>
    <col min="15633" max="15634" width="9" style="251" customWidth="1"/>
    <col min="15635" max="15635" width="20.75" style="251" customWidth="1"/>
    <col min="15636" max="15636" width="15.25" style="251" customWidth="1"/>
    <col min="15637" max="15639" width="16.25" style="251" customWidth="1"/>
    <col min="15640" max="15640" width="20.25" style="251" customWidth="1"/>
    <col min="15641" max="15641" width="11" style="251" customWidth="1"/>
    <col min="15642" max="15642" width="31.25" style="251" customWidth="1"/>
    <col min="15643" max="15643" width="17.25" style="251" customWidth="1"/>
    <col min="15644" max="15870" width="9" style="251" customWidth="1"/>
    <col min="15871" max="15871" width="4.75" style="251" customWidth="1"/>
    <col min="15872" max="15872" width="13.5" style="251" customWidth="1"/>
    <col min="15873" max="15873" width="11" style="251" customWidth="1"/>
    <col min="15874" max="15874" width="8.75" style="251" customWidth="1"/>
    <col min="15875" max="15875" width="8.25" style="251" customWidth="1"/>
    <col min="15876" max="15876" width="7.25" style="251" customWidth="1"/>
    <col min="15877" max="15877" width="10" style="251" customWidth="1"/>
    <col min="15878" max="15878" width="5" style="251" customWidth="1"/>
    <col min="15879" max="15880" width="13.5" style="251" customWidth="1"/>
    <col min="15881" max="15881" width="13.25" style="251" customWidth="1"/>
    <col min="15882" max="15882" width="11.25" style="251" customWidth="1"/>
    <col min="15883" max="15883" width="11.75" style="251" customWidth="1"/>
    <col min="15884" max="15884" width="23.75" style="251" customWidth="1"/>
    <col min="15885" max="15885" width="10.75" style="251" customWidth="1"/>
    <col min="15886" max="15888" width="9.25" style="251" customWidth="1"/>
    <col min="15889" max="15890" width="9" style="251" customWidth="1"/>
    <col min="15891" max="15891" width="20.75" style="251" customWidth="1"/>
    <col min="15892" max="15892" width="15.25" style="251" customWidth="1"/>
    <col min="15893" max="15895" width="16.25" style="251" customWidth="1"/>
    <col min="15896" max="15896" width="20.25" style="251" customWidth="1"/>
    <col min="15897" max="15897" width="11" style="251" customWidth="1"/>
    <col min="15898" max="15898" width="31.25" style="251" customWidth="1"/>
    <col min="15899" max="15899" width="17.25" style="251" customWidth="1"/>
    <col min="15900" max="16126" width="9" style="251" customWidth="1"/>
    <col min="16127" max="16127" width="4.75" style="251" customWidth="1"/>
    <col min="16128" max="16128" width="13.5" style="251" customWidth="1"/>
    <col min="16129" max="16129" width="11" style="251" customWidth="1"/>
    <col min="16130" max="16130" width="8.75" style="251" customWidth="1"/>
    <col min="16131" max="16131" width="8.25" style="251" customWidth="1"/>
    <col min="16132" max="16132" width="7.25" style="251" customWidth="1"/>
    <col min="16133" max="16133" width="10" style="251" customWidth="1"/>
    <col min="16134" max="16134" width="5" style="251" customWidth="1"/>
    <col min="16135" max="16136" width="13.5" style="251" customWidth="1"/>
    <col min="16137" max="16137" width="13.25" style="251" customWidth="1"/>
    <col min="16138" max="16138" width="11.25" style="251" customWidth="1"/>
    <col min="16139" max="16139" width="11.75" style="251" customWidth="1"/>
    <col min="16140" max="16140" width="23.75" style="251" customWidth="1"/>
    <col min="16141" max="16141" width="10.75" style="251" customWidth="1"/>
    <col min="16142" max="16144" width="9.25" style="251" customWidth="1"/>
    <col min="16145" max="16146" width="9" style="251" customWidth="1"/>
    <col min="16147" max="16147" width="20.75" style="251" customWidth="1"/>
    <col min="16148" max="16148" width="15.25" style="251" customWidth="1"/>
    <col min="16149" max="16151" width="16.25" style="251" customWidth="1"/>
    <col min="16152" max="16152" width="20.25" style="251" customWidth="1"/>
    <col min="16153" max="16153" width="11" style="251" customWidth="1"/>
    <col min="16154" max="16154" width="31.25" style="251" customWidth="1"/>
    <col min="16155" max="16155" width="17.25" style="251" customWidth="1"/>
    <col min="16156" max="16384" width="9" style="251" customWidth="1"/>
  </cols>
  <sheetData>
    <row r="1" spans="1:31">
      <c r="A1" s="222" t="s">
        <v>125</v>
      </c>
    </row>
    <row r="2" spans="1:31" s="249" customFormat="1" ht="30" customHeight="1">
      <c r="A2" s="681" t="s">
        <v>1071</v>
      </c>
      <c r="B2" s="682"/>
      <c r="C2" s="682"/>
      <c r="D2" s="682"/>
      <c r="E2" s="682"/>
      <c r="F2" s="682"/>
      <c r="G2" s="682"/>
      <c r="H2" s="682"/>
      <c r="I2" s="682"/>
      <c r="J2" s="682"/>
      <c r="K2" s="682"/>
      <c r="L2" s="682"/>
      <c r="M2" s="682"/>
      <c r="N2" s="682"/>
      <c r="O2" s="682"/>
      <c r="P2" s="682"/>
      <c r="Q2" s="682"/>
      <c r="R2" s="682"/>
      <c r="S2" s="682"/>
      <c r="T2" s="682"/>
      <c r="U2" s="682"/>
      <c r="V2" s="682"/>
      <c r="W2" s="682"/>
      <c r="X2" s="682"/>
      <c r="Y2" s="682"/>
      <c r="Z2" s="682"/>
    </row>
    <row r="3" spans="1:31" s="249" customFormat="1">
      <c r="A3" s="683" t="str">
        <f>"评估基准日："&amp;TEXT(基本信息输入表!M7,"yyyy年mm月dd日")</f>
        <v>评估基准日：2025年07月31日</v>
      </c>
      <c r="B3" s="682"/>
      <c r="C3" s="682"/>
      <c r="D3" s="682"/>
      <c r="E3" s="682"/>
      <c r="F3" s="682"/>
      <c r="G3" s="682"/>
      <c r="H3" s="682"/>
      <c r="I3" s="682"/>
      <c r="J3" s="682"/>
      <c r="K3" s="682"/>
      <c r="L3" s="682"/>
      <c r="M3" s="682"/>
      <c r="N3" s="682"/>
      <c r="O3" s="682"/>
      <c r="P3" s="682"/>
      <c r="Q3" s="682"/>
      <c r="R3" s="682"/>
      <c r="S3" s="682"/>
      <c r="T3" s="682"/>
      <c r="U3" s="682"/>
      <c r="V3" s="682"/>
      <c r="W3" s="682"/>
      <c r="X3" s="682"/>
      <c r="Y3" s="682"/>
      <c r="Z3" s="682"/>
    </row>
    <row r="4" spans="1:31" s="249" customFormat="1" ht="14.25" customHeight="1">
      <c r="A4" s="253"/>
      <c r="B4" s="254"/>
      <c r="C4" s="254"/>
      <c r="D4" s="254"/>
      <c r="E4" s="254"/>
      <c r="F4" s="253"/>
      <c r="G4" s="253"/>
      <c r="H4" s="253"/>
      <c r="I4" s="273"/>
      <c r="J4" s="273"/>
      <c r="K4" s="273"/>
      <c r="L4" s="273"/>
      <c r="M4" s="684"/>
      <c r="N4" s="682"/>
      <c r="Y4" s="684" t="s">
        <v>1072</v>
      </c>
      <c r="Z4" s="682"/>
    </row>
    <row r="5" spans="1:31" s="249" customFormat="1" ht="15.75" customHeight="1">
      <c r="A5" s="255" t="str">
        <f>基本信息输入表!K6&amp;"："&amp;基本信息输入表!M6</f>
        <v>被评估单位：西安曲江影视投资（集团）有限公司</v>
      </c>
      <c r="B5" s="256"/>
      <c r="C5" s="256"/>
      <c r="D5" s="256"/>
      <c r="E5" s="257"/>
      <c r="F5" s="258"/>
      <c r="G5" s="258"/>
      <c r="H5" s="258"/>
      <c r="I5" s="258"/>
      <c r="J5" s="258"/>
      <c r="K5" s="258"/>
      <c r="L5" s="258"/>
      <c r="M5" s="258"/>
      <c r="N5" s="274"/>
      <c r="Y5" s="258"/>
      <c r="Z5" s="17" t="s">
        <v>561</v>
      </c>
    </row>
    <row r="6" spans="1:31" s="250" customFormat="1" ht="15.75" customHeight="1">
      <c r="A6" s="692" t="s">
        <v>127</v>
      </c>
      <c r="B6" s="685" t="s">
        <v>1029</v>
      </c>
      <c r="C6" s="685" t="s">
        <v>1030</v>
      </c>
      <c r="D6" s="685" t="s">
        <v>1031</v>
      </c>
      <c r="E6" s="685" t="s">
        <v>1032</v>
      </c>
      <c r="F6" s="686" t="s">
        <v>1033</v>
      </c>
      <c r="G6" s="686" t="s">
        <v>1073</v>
      </c>
      <c r="H6" s="685" t="s">
        <v>1034</v>
      </c>
      <c r="I6" s="685" t="s">
        <v>1035</v>
      </c>
      <c r="J6" s="685" t="s">
        <v>1074</v>
      </c>
      <c r="K6" s="259" t="s">
        <v>1037</v>
      </c>
      <c r="L6" s="259" t="s">
        <v>1038</v>
      </c>
      <c r="M6" s="259" t="s">
        <v>1039</v>
      </c>
      <c r="N6" s="259" t="s">
        <v>1075</v>
      </c>
      <c r="O6" s="685" t="s">
        <v>1076</v>
      </c>
      <c r="P6" s="600"/>
      <c r="Q6" s="600"/>
      <c r="R6" s="600"/>
      <c r="S6" s="600"/>
      <c r="T6" s="601"/>
      <c r="U6" s="688" t="s">
        <v>1077</v>
      </c>
      <c r="V6" s="689" t="s">
        <v>1078</v>
      </c>
      <c r="W6" s="689" t="s">
        <v>1043</v>
      </c>
      <c r="X6" s="688" t="s">
        <v>1079</v>
      </c>
      <c r="Y6" s="688" t="s">
        <v>415</v>
      </c>
      <c r="Z6" s="688" t="s">
        <v>143</v>
      </c>
      <c r="AA6" s="249"/>
      <c r="AB6" s="249"/>
      <c r="AC6" s="249"/>
      <c r="AD6" s="249"/>
      <c r="AE6" s="249"/>
    </row>
    <row r="7" spans="1:31" s="250" customFormat="1" ht="24" customHeight="1">
      <c r="A7" s="621"/>
      <c r="B7" s="621"/>
      <c r="C7" s="621"/>
      <c r="D7" s="621"/>
      <c r="E7" s="621"/>
      <c r="F7" s="666"/>
      <c r="G7" s="666"/>
      <c r="H7" s="621"/>
      <c r="I7" s="621"/>
      <c r="J7" s="621"/>
      <c r="K7" s="260" t="s">
        <v>1044</v>
      </c>
      <c r="L7" s="260" t="s">
        <v>1044</v>
      </c>
      <c r="M7" s="260" t="s">
        <v>1044</v>
      </c>
      <c r="N7" s="260" t="s">
        <v>1044</v>
      </c>
      <c r="O7" s="275" t="s">
        <v>1045</v>
      </c>
      <c r="P7" s="275" t="s">
        <v>1046</v>
      </c>
      <c r="Q7" s="275" t="s">
        <v>1080</v>
      </c>
      <c r="R7" s="275" t="s">
        <v>1048</v>
      </c>
      <c r="S7" s="275" t="s">
        <v>1049</v>
      </c>
      <c r="T7" s="275" t="s">
        <v>1050</v>
      </c>
      <c r="U7" s="621"/>
      <c r="V7" s="666"/>
      <c r="W7" s="666"/>
      <c r="X7" s="621"/>
      <c r="Y7" s="621"/>
      <c r="Z7" s="621"/>
      <c r="AA7" s="2" t="s">
        <v>516</v>
      </c>
      <c r="AB7" s="249"/>
      <c r="AC7" s="249"/>
      <c r="AD7" s="249"/>
      <c r="AE7" s="249"/>
    </row>
    <row r="8" spans="1:31" s="250" customFormat="1" ht="15.75" customHeight="1">
      <c r="A8" s="10" t="str">
        <f t="shared" ref="A8:A24" si="0">IF(C8="","",ROW()-7)</f>
        <v/>
      </c>
      <c r="B8" s="261"/>
      <c r="C8" s="262"/>
      <c r="D8" s="261"/>
      <c r="E8" s="263"/>
      <c r="F8" s="263"/>
      <c r="G8" s="264"/>
      <c r="H8" s="263"/>
      <c r="I8" s="12"/>
      <c r="J8" s="12"/>
      <c r="K8" s="265"/>
      <c r="L8" s="262"/>
      <c r="M8" s="262"/>
      <c r="N8" s="262"/>
      <c r="O8" s="276"/>
      <c r="P8" s="276"/>
      <c r="Q8" s="276"/>
      <c r="R8" s="276"/>
      <c r="S8" s="281"/>
      <c r="T8" s="282"/>
      <c r="U8" s="283"/>
      <c r="V8" s="284"/>
      <c r="W8" s="283"/>
      <c r="X8" s="283"/>
      <c r="Y8" s="13" t="str">
        <f t="shared" ref="Y8:Y25" si="1">IF(W8=0,"",(X8-W8)/W8*100)</f>
        <v/>
      </c>
      <c r="Z8" s="263"/>
      <c r="AA8" s="249" t="s">
        <v>1081</v>
      </c>
      <c r="AB8" s="249"/>
      <c r="AC8" s="249"/>
      <c r="AD8" s="249"/>
      <c r="AE8" s="249"/>
    </row>
    <row r="9" spans="1:31" s="250" customFormat="1">
      <c r="A9" s="10" t="str">
        <f t="shared" si="0"/>
        <v/>
      </c>
      <c r="B9" s="261"/>
      <c r="C9" s="262"/>
      <c r="D9" s="261"/>
      <c r="E9" s="263"/>
      <c r="F9" s="263"/>
      <c r="G9" s="264"/>
      <c r="H9" s="263"/>
      <c r="I9" s="12"/>
      <c r="J9" s="12"/>
      <c r="K9" s="265"/>
      <c r="L9" s="262"/>
      <c r="M9" s="262"/>
      <c r="N9" s="262"/>
      <c r="O9" s="276"/>
      <c r="P9" s="276"/>
      <c r="Q9" s="276"/>
      <c r="R9" s="276"/>
      <c r="S9" s="281"/>
      <c r="T9" s="282"/>
      <c r="U9" s="283"/>
      <c r="V9" s="284"/>
      <c r="W9" s="283"/>
      <c r="X9" s="283"/>
      <c r="Y9" s="13" t="str">
        <f t="shared" si="1"/>
        <v/>
      </c>
      <c r="Z9" s="263"/>
      <c r="AA9" s="249" t="s">
        <v>1082</v>
      </c>
      <c r="AB9" s="249"/>
      <c r="AC9" s="249"/>
      <c r="AD9" s="249"/>
      <c r="AE9" s="249"/>
    </row>
    <row r="10" spans="1:31" s="250" customFormat="1">
      <c r="A10" s="10" t="str">
        <f t="shared" si="0"/>
        <v/>
      </c>
      <c r="B10" s="261"/>
      <c r="C10" s="262"/>
      <c r="D10" s="261"/>
      <c r="E10" s="263"/>
      <c r="F10" s="263"/>
      <c r="G10" s="264"/>
      <c r="H10" s="263"/>
      <c r="I10" s="12"/>
      <c r="J10" s="12"/>
      <c r="K10" s="265"/>
      <c r="L10" s="262"/>
      <c r="M10" s="262"/>
      <c r="N10" s="262"/>
      <c r="O10" s="276"/>
      <c r="P10" s="276"/>
      <c r="Q10" s="276"/>
      <c r="R10" s="276"/>
      <c r="S10" s="281"/>
      <c r="T10" s="282"/>
      <c r="U10" s="283"/>
      <c r="V10" s="284"/>
      <c r="W10" s="283"/>
      <c r="X10" s="283"/>
      <c r="Y10" s="13" t="str">
        <f t="shared" si="1"/>
        <v/>
      </c>
      <c r="Z10" s="263"/>
      <c r="AA10" s="249" t="s">
        <v>1083</v>
      </c>
      <c r="AB10" s="249"/>
      <c r="AC10" s="249"/>
      <c r="AD10" s="249"/>
      <c r="AE10" s="249"/>
    </row>
    <row r="11" spans="1:31" s="250" customFormat="1">
      <c r="A11" s="10" t="str">
        <f t="shared" si="0"/>
        <v/>
      </c>
      <c r="B11" s="261"/>
      <c r="C11" s="262"/>
      <c r="D11" s="261"/>
      <c r="E11" s="263"/>
      <c r="F11" s="263"/>
      <c r="G11" s="264"/>
      <c r="H11" s="263"/>
      <c r="I11" s="12"/>
      <c r="J11" s="12"/>
      <c r="K11" s="265"/>
      <c r="L11" s="262"/>
      <c r="M11" s="262"/>
      <c r="N11" s="262"/>
      <c r="O11" s="276"/>
      <c r="P11" s="276"/>
      <c r="Q11" s="276"/>
      <c r="R11" s="276"/>
      <c r="S11" s="281"/>
      <c r="T11" s="282"/>
      <c r="U11" s="283"/>
      <c r="V11" s="284"/>
      <c r="W11" s="283"/>
      <c r="X11" s="283"/>
      <c r="Y11" s="13" t="str">
        <f t="shared" si="1"/>
        <v/>
      </c>
      <c r="Z11" s="263"/>
      <c r="AA11" s="249" t="s">
        <v>1084</v>
      </c>
      <c r="AB11" s="249"/>
      <c r="AC11" s="249"/>
      <c r="AD11" s="249"/>
      <c r="AE11" s="249"/>
    </row>
    <row r="12" spans="1:31" s="250" customFormat="1">
      <c r="A12" s="10" t="str">
        <f t="shared" si="0"/>
        <v/>
      </c>
      <c r="B12" s="261"/>
      <c r="C12" s="262"/>
      <c r="D12" s="261"/>
      <c r="E12" s="263"/>
      <c r="F12" s="263"/>
      <c r="G12" s="264"/>
      <c r="H12" s="263"/>
      <c r="I12" s="12"/>
      <c r="J12" s="12"/>
      <c r="K12" s="265"/>
      <c r="L12" s="262"/>
      <c r="M12" s="262"/>
      <c r="N12" s="262"/>
      <c r="O12" s="276"/>
      <c r="P12" s="276"/>
      <c r="Q12" s="276"/>
      <c r="R12" s="276"/>
      <c r="S12" s="281"/>
      <c r="T12" s="282"/>
      <c r="U12" s="283"/>
      <c r="V12" s="284"/>
      <c r="W12" s="283"/>
      <c r="X12" s="283"/>
      <c r="Y12" s="13" t="str">
        <f t="shared" si="1"/>
        <v/>
      </c>
      <c r="Z12" s="263"/>
      <c r="AA12" s="249" t="s">
        <v>1085</v>
      </c>
      <c r="AB12" s="249"/>
      <c r="AC12" s="249"/>
      <c r="AD12" s="249"/>
      <c r="AE12" s="249"/>
    </row>
    <row r="13" spans="1:31" s="250" customFormat="1">
      <c r="A13" s="10" t="str">
        <f t="shared" si="0"/>
        <v/>
      </c>
      <c r="B13" s="261"/>
      <c r="C13" s="262"/>
      <c r="D13" s="261"/>
      <c r="E13" s="263"/>
      <c r="F13" s="263"/>
      <c r="G13" s="264"/>
      <c r="H13" s="263"/>
      <c r="I13" s="12"/>
      <c r="J13" s="12"/>
      <c r="K13" s="265"/>
      <c r="L13" s="262"/>
      <c r="M13" s="262"/>
      <c r="N13" s="262"/>
      <c r="O13" s="276"/>
      <c r="P13" s="276"/>
      <c r="Q13" s="276"/>
      <c r="R13" s="276"/>
      <c r="S13" s="281"/>
      <c r="T13" s="282"/>
      <c r="U13" s="283"/>
      <c r="V13" s="284"/>
      <c r="W13" s="283"/>
      <c r="X13" s="283"/>
      <c r="Y13" s="13" t="str">
        <f t="shared" si="1"/>
        <v/>
      </c>
      <c r="Z13" s="263"/>
      <c r="AA13" s="249" t="s">
        <v>1086</v>
      </c>
      <c r="AB13" s="249"/>
      <c r="AC13" s="249"/>
      <c r="AD13" s="249"/>
      <c r="AE13" s="249"/>
    </row>
    <row r="14" spans="1:31" s="250" customFormat="1">
      <c r="A14" s="10" t="str">
        <f t="shared" si="0"/>
        <v/>
      </c>
      <c r="B14" s="261"/>
      <c r="C14" s="262"/>
      <c r="D14" s="261"/>
      <c r="E14" s="263"/>
      <c r="F14" s="263"/>
      <c r="G14" s="264"/>
      <c r="H14" s="263"/>
      <c r="I14" s="12"/>
      <c r="J14" s="12"/>
      <c r="K14" s="265"/>
      <c r="L14" s="262"/>
      <c r="M14" s="262"/>
      <c r="N14" s="262"/>
      <c r="O14" s="276"/>
      <c r="P14" s="276"/>
      <c r="Q14" s="276"/>
      <c r="R14" s="276"/>
      <c r="S14" s="281"/>
      <c r="T14" s="282"/>
      <c r="U14" s="283"/>
      <c r="V14" s="284"/>
      <c r="W14" s="283"/>
      <c r="X14" s="283"/>
      <c r="Y14" s="13" t="str">
        <f t="shared" si="1"/>
        <v/>
      </c>
      <c r="Z14" s="263"/>
      <c r="AA14" s="249" t="s">
        <v>1087</v>
      </c>
      <c r="AB14" s="249"/>
      <c r="AC14" s="249"/>
      <c r="AD14" s="249"/>
      <c r="AE14" s="249"/>
    </row>
    <row r="15" spans="1:31" s="250" customFormat="1">
      <c r="A15" s="10" t="str">
        <f t="shared" si="0"/>
        <v/>
      </c>
      <c r="B15" s="261"/>
      <c r="C15" s="262"/>
      <c r="D15" s="261"/>
      <c r="E15" s="263"/>
      <c r="F15" s="263"/>
      <c r="G15" s="264"/>
      <c r="H15" s="263"/>
      <c r="I15" s="12"/>
      <c r="J15" s="12"/>
      <c r="K15" s="265"/>
      <c r="L15" s="262"/>
      <c r="M15" s="262"/>
      <c r="N15" s="262"/>
      <c r="O15" s="276"/>
      <c r="P15" s="276"/>
      <c r="Q15" s="276"/>
      <c r="R15" s="276"/>
      <c r="S15" s="281"/>
      <c r="T15" s="282"/>
      <c r="U15" s="283"/>
      <c r="V15" s="284"/>
      <c r="W15" s="283"/>
      <c r="X15" s="283"/>
      <c r="Y15" s="13" t="str">
        <f t="shared" si="1"/>
        <v/>
      </c>
      <c r="Z15" s="263"/>
      <c r="AA15" s="249" t="s">
        <v>1088</v>
      </c>
      <c r="AB15" s="249"/>
      <c r="AC15" s="249"/>
      <c r="AD15" s="249"/>
      <c r="AE15" s="249"/>
    </row>
    <row r="16" spans="1:31" s="250" customFormat="1">
      <c r="A16" s="10" t="str">
        <f t="shared" si="0"/>
        <v/>
      </c>
      <c r="B16" s="261"/>
      <c r="C16" s="262"/>
      <c r="D16" s="261"/>
      <c r="E16" s="263"/>
      <c r="F16" s="263"/>
      <c r="G16" s="264"/>
      <c r="H16" s="263"/>
      <c r="I16" s="12"/>
      <c r="J16" s="12"/>
      <c r="K16" s="265"/>
      <c r="L16" s="262"/>
      <c r="M16" s="262"/>
      <c r="N16" s="262"/>
      <c r="O16" s="276"/>
      <c r="P16" s="276"/>
      <c r="Q16" s="276"/>
      <c r="R16" s="276"/>
      <c r="S16" s="281"/>
      <c r="T16" s="282"/>
      <c r="U16" s="283"/>
      <c r="V16" s="284"/>
      <c r="W16" s="283"/>
      <c r="X16" s="283"/>
      <c r="Y16" s="13" t="str">
        <f t="shared" si="1"/>
        <v/>
      </c>
      <c r="Z16" s="263"/>
      <c r="AA16" s="249" t="s">
        <v>1089</v>
      </c>
      <c r="AB16" s="249"/>
      <c r="AC16" s="249"/>
      <c r="AD16" s="249"/>
      <c r="AE16" s="249"/>
    </row>
    <row r="17" spans="1:34" s="250" customFormat="1">
      <c r="A17" s="10" t="str">
        <f t="shared" si="0"/>
        <v/>
      </c>
      <c r="B17" s="261"/>
      <c r="C17" s="262"/>
      <c r="D17" s="261"/>
      <c r="E17" s="263"/>
      <c r="F17" s="263"/>
      <c r="G17" s="264"/>
      <c r="H17" s="263"/>
      <c r="I17" s="12"/>
      <c r="J17" s="12"/>
      <c r="K17" s="265"/>
      <c r="L17" s="262"/>
      <c r="M17" s="262"/>
      <c r="N17" s="262"/>
      <c r="O17" s="276"/>
      <c r="P17" s="276"/>
      <c r="Q17" s="276"/>
      <c r="R17" s="276"/>
      <c r="S17" s="281"/>
      <c r="T17" s="282"/>
      <c r="U17" s="283"/>
      <c r="V17" s="284"/>
      <c r="W17" s="283"/>
      <c r="X17" s="283"/>
      <c r="Y17" s="13" t="str">
        <f t="shared" si="1"/>
        <v/>
      </c>
      <c r="Z17" s="263"/>
      <c r="AA17" s="249" t="s">
        <v>1090</v>
      </c>
      <c r="AB17" s="249"/>
      <c r="AC17" s="249"/>
      <c r="AD17" s="249"/>
      <c r="AE17" s="249"/>
    </row>
    <row r="18" spans="1:34" s="250" customFormat="1">
      <c r="A18" s="10" t="str">
        <f t="shared" si="0"/>
        <v/>
      </c>
      <c r="B18" s="261"/>
      <c r="C18" s="262"/>
      <c r="D18" s="261"/>
      <c r="E18" s="263"/>
      <c r="F18" s="263"/>
      <c r="G18" s="264"/>
      <c r="H18" s="263"/>
      <c r="I18" s="12"/>
      <c r="J18" s="12"/>
      <c r="K18" s="265"/>
      <c r="L18" s="262"/>
      <c r="M18" s="262"/>
      <c r="N18" s="262"/>
      <c r="O18" s="276"/>
      <c r="P18" s="276"/>
      <c r="Q18" s="276"/>
      <c r="R18" s="276"/>
      <c r="S18" s="281"/>
      <c r="T18" s="282"/>
      <c r="U18" s="283"/>
      <c r="V18" s="284"/>
      <c r="W18" s="283"/>
      <c r="X18" s="283"/>
      <c r="Y18" s="13" t="str">
        <f t="shared" si="1"/>
        <v/>
      </c>
      <c r="Z18" s="263"/>
      <c r="AA18" s="249" t="s">
        <v>1091</v>
      </c>
      <c r="AB18" s="249"/>
      <c r="AC18" s="249"/>
      <c r="AD18" s="249"/>
      <c r="AE18" s="249"/>
    </row>
    <row r="19" spans="1:34" s="250" customFormat="1">
      <c r="A19" s="10" t="str">
        <f t="shared" si="0"/>
        <v/>
      </c>
      <c r="B19" s="261"/>
      <c r="C19" s="262"/>
      <c r="D19" s="261"/>
      <c r="E19" s="263"/>
      <c r="F19" s="263"/>
      <c r="G19" s="264"/>
      <c r="H19" s="263"/>
      <c r="I19" s="12"/>
      <c r="J19" s="12"/>
      <c r="K19" s="265"/>
      <c r="L19" s="262"/>
      <c r="M19" s="262"/>
      <c r="N19" s="262"/>
      <c r="O19" s="276"/>
      <c r="P19" s="276"/>
      <c r="Q19" s="276"/>
      <c r="R19" s="276"/>
      <c r="S19" s="281"/>
      <c r="T19" s="282"/>
      <c r="U19" s="283"/>
      <c r="V19" s="284"/>
      <c r="W19" s="283"/>
      <c r="X19" s="283"/>
      <c r="Y19" s="13" t="str">
        <f t="shared" si="1"/>
        <v/>
      </c>
      <c r="Z19" s="263"/>
      <c r="AA19" s="249" t="s">
        <v>1092</v>
      </c>
      <c r="AB19" s="249"/>
      <c r="AC19" s="249"/>
      <c r="AD19" s="249"/>
      <c r="AE19" s="249"/>
    </row>
    <row r="20" spans="1:34" s="250" customFormat="1">
      <c r="A20" s="10" t="str">
        <f t="shared" si="0"/>
        <v/>
      </c>
      <c r="B20" s="261"/>
      <c r="C20" s="262"/>
      <c r="D20" s="261"/>
      <c r="E20" s="263"/>
      <c r="F20" s="263"/>
      <c r="G20" s="264"/>
      <c r="H20" s="263"/>
      <c r="I20" s="12"/>
      <c r="J20" s="12"/>
      <c r="K20" s="265"/>
      <c r="L20" s="262"/>
      <c r="M20" s="262"/>
      <c r="N20" s="262"/>
      <c r="O20" s="276"/>
      <c r="P20" s="276"/>
      <c r="Q20" s="276"/>
      <c r="R20" s="276"/>
      <c r="S20" s="281"/>
      <c r="T20" s="282"/>
      <c r="U20" s="283"/>
      <c r="V20" s="284"/>
      <c r="W20" s="283"/>
      <c r="X20" s="283"/>
      <c r="Y20" s="13" t="str">
        <f t="shared" si="1"/>
        <v/>
      </c>
      <c r="Z20" s="263"/>
      <c r="AA20" s="249" t="s">
        <v>1093</v>
      </c>
      <c r="AB20" s="249"/>
      <c r="AC20" s="249"/>
      <c r="AD20" s="249"/>
      <c r="AE20" s="249"/>
    </row>
    <row r="21" spans="1:34" s="250" customFormat="1">
      <c r="A21" s="10" t="str">
        <f t="shared" si="0"/>
        <v/>
      </c>
      <c r="B21" s="261"/>
      <c r="C21" s="262"/>
      <c r="D21" s="261"/>
      <c r="E21" s="263"/>
      <c r="F21" s="263"/>
      <c r="G21" s="264"/>
      <c r="H21" s="263"/>
      <c r="I21" s="12"/>
      <c r="J21" s="12"/>
      <c r="K21" s="265"/>
      <c r="L21" s="262"/>
      <c r="M21" s="262"/>
      <c r="N21" s="262"/>
      <c r="O21" s="276"/>
      <c r="P21" s="276"/>
      <c r="Q21" s="276"/>
      <c r="R21" s="276"/>
      <c r="S21" s="281"/>
      <c r="T21" s="282"/>
      <c r="U21" s="283"/>
      <c r="V21" s="284"/>
      <c r="W21" s="283"/>
      <c r="X21" s="283"/>
      <c r="Y21" s="13" t="str">
        <f t="shared" si="1"/>
        <v/>
      </c>
      <c r="Z21" s="263"/>
      <c r="AA21" s="249" t="s">
        <v>1094</v>
      </c>
      <c r="AB21" s="249"/>
      <c r="AC21" s="249"/>
      <c r="AD21" s="249"/>
      <c r="AE21" s="249"/>
    </row>
    <row r="22" spans="1:34" s="250" customFormat="1">
      <c r="A22" s="10" t="str">
        <f t="shared" si="0"/>
        <v/>
      </c>
      <c r="B22" s="261"/>
      <c r="C22" s="262"/>
      <c r="D22" s="261"/>
      <c r="E22" s="263"/>
      <c r="F22" s="263"/>
      <c r="G22" s="264"/>
      <c r="H22" s="263"/>
      <c r="I22" s="12"/>
      <c r="J22" s="12"/>
      <c r="K22" s="265"/>
      <c r="L22" s="262"/>
      <c r="M22" s="262"/>
      <c r="N22" s="262"/>
      <c r="O22" s="276"/>
      <c r="P22" s="276"/>
      <c r="Q22" s="276"/>
      <c r="R22" s="276"/>
      <c r="S22" s="281"/>
      <c r="T22" s="282"/>
      <c r="U22" s="283"/>
      <c r="V22" s="284"/>
      <c r="W22" s="283"/>
      <c r="X22" s="283"/>
      <c r="Y22" s="13" t="str">
        <f t="shared" si="1"/>
        <v/>
      </c>
      <c r="Z22" s="263"/>
      <c r="AA22" s="249" t="s">
        <v>1095</v>
      </c>
      <c r="AB22" s="249"/>
      <c r="AC22" s="249"/>
      <c r="AD22" s="249"/>
      <c r="AE22" s="249"/>
    </row>
    <row r="23" spans="1:34" s="250" customFormat="1">
      <c r="A23" s="10" t="str">
        <f t="shared" si="0"/>
        <v/>
      </c>
      <c r="B23" s="261"/>
      <c r="C23" s="262"/>
      <c r="D23" s="261"/>
      <c r="E23" s="263"/>
      <c r="F23" s="263"/>
      <c r="G23" s="264"/>
      <c r="H23" s="263"/>
      <c r="I23" s="12"/>
      <c r="J23" s="12"/>
      <c r="K23" s="265"/>
      <c r="L23" s="262"/>
      <c r="M23" s="262"/>
      <c r="N23" s="262"/>
      <c r="O23" s="276"/>
      <c r="P23" s="276"/>
      <c r="Q23" s="276"/>
      <c r="R23" s="276"/>
      <c r="S23" s="281"/>
      <c r="T23" s="282"/>
      <c r="U23" s="283"/>
      <c r="V23" s="284"/>
      <c r="W23" s="283"/>
      <c r="X23" s="283"/>
      <c r="Y23" s="13" t="str">
        <f t="shared" si="1"/>
        <v/>
      </c>
      <c r="Z23" s="263"/>
      <c r="AA23" s="249" t="s">
        <v>1096</v>
      </c>
      <c r="AB23" s="249"/>
      <c r="AC23" s="249"/>
      <c r="AD23" s="249"/>
      <c r="AE23" s="249"/>
    </row>
    <row r="24" spans="1:34" s="250" customFormat="1">
      <c r="A24" s="10" t="str">
        <f t="shared" si="0"/>
        <v/>
      </c>
      <c r="B24" s="261"/>
      <c r="C24" s="265"/>
      <c r="D24" s="263"/>
      <c r="E24" s="263"/>
      <c r="F24" s="263"/>
      <c r="G24" s="266"/>
      <c r="H24" s="263"/>
      <c r="I24" s="277"/>
      <c r="J24" s="277"/>
      <c r="K24" s="265"/>
      <c r="L24" s="265"/>
      <c r="M24" s="265"/>
      <c r="N24" s="265"/>
      <c r="O24" s="278"/>
      <c r="P24" s="278"/>
      <c r="Q24" s="278"/>
      <c r="R24" s="278"/>
      <c r="S24" s="278"/>
      <c r="T24" s="278"/>
      <c r="U24" s="283"/>
      <c r="V24" s="283"/>
      <c r="W24" s="283"/>
      <c r="X24" s="283"/>
      <c r="Y24" s="13" t="str">
        <f t="shared" si="1"/>
        <v/>
      </c>
      <c r="Z24" s="263"/>
      <c r="AA24" s="249" t="s">
        <v>1097</v>
      </c>
      <c r="AB24" s="249"/>
      <c r="AC24" s="249"/>
      <c r="AD24" s="249"/>
      <c r="AE24" s="249"/>
      <c r="AF24" s="249"/>
      <c r="AG24" s="249"/>
      <c r="AH24" s="249"/>
    </row>
    <row r="25" spans="1:34" s="250" customFormat="1" ht="15.75" customHeight="1">
      <c r="A25" s="693" t="s">
        <v>1098</v>
      </c>
      <c r="B25" s="601"/>
      <c r="C25" s="265"/>
      <c r="D25" s="263"/>
      <c r="E25" s="263"/>
      <c r="F25" s="263"/>
      <c r="G25" s="266"/>
      <c r="H25" s="263"/>
      <c r="I25" s="279"/>
      <c r="J25" s="279"/>
      <c r="K25" s="265"/>
      <c r="L25" s="265"/>
      <c r="M25" s="265"/>
      <c r="N25" s="265"/>
      <c r="O25" s="278"/>
      <c r="P25" s="278"/>
      <c r="Q25" s="278"/>
      <c r="R25" s="278"/>
      <c r="S25" s="278"/>
      <c r="T25" s="278"/>
      <c r="U25" s="285">
        <f>SUM(U8:U24)</f>
        <v>0</v>
      </c>
      <c r="V25" s="285">
        <f>SUM(V8:V24)</f>
        <v>0</v>
      </c>
      <c r="W25" s="285">
        <f>SUM(W8:W24)</f>
        <v>0</v>
      </c>
      <c r="X25" s="285">
        <f>SUM(X8:X24)</f>
        <v>0</v>
      </c>
      <c r="Y25" s="13" t="str">
        <f t="shared" si="1"/>
        <v/>
      </c>
      <c r="Z25" s="263"/>
      <c r="AA25" s="249"/>
      <c r="AB25" s="249"/>
      <c r="AC25" s="249"/>
      <c r="AD25" s="249"/>
      <c r="AE25" s="249"/>
      <c r="AF25" s="249"/>
      <c r="AG25" s="249"/>
      <c r="AH25" s="249"/>
    </row>
    <row r="26" spans="1:34" s="250" customFormat="1" ht="15.75" customHeight="1">
      <c r="A26" s="693" t="s">
        <v>1099</v>
      </c>
      <c r="B26" s="601"/>
      <c r="C26" s="265"/>
      <c r="D26" s="263"/>
      <c r="E26" s="263"/>
      <c r="F26" s="263"/>
      <c r="G26" s="266"/>
      <c r="H26" s="263"/>
      <c r="I26" s="279"/>
      <c r="J26" s="279"/>
      <c r="K26" s="265"/>
      <c r="L26" s="265"/>
      <c r="M26" s="265"/>
      <c r="N26" s="265"/>
      <c r="O26" s="278"/>
      <c r="P26" s="278"/>
      <c r="Q26" s="278"/>
      <c r="R26" s="278"/>
      <c r="S26" s="278"/>
      <c r="T26" s="278"/>
      <c r="U26" s="285">
        <f>V25</f>
        <v>0</v>
      </c>
      <c r="V26" s="285"/>
      <c r="W26" s="285"/>
      <c r="X26" s="285"/>
      <c r="Y26" s="13"/>
      <c r="Z26" s="263"/>
      <c r="AA26" s="249"/>
      <c r="AB26" s="249"/>
      <c r="AC26" s="249"/>
      <c r="AD26" s="249"/>
      <c r="AE26" s="249"/>
      <c r="AF26" s="249"/>
      <c r="AG26" s="249"/>
      <c r="AH26" s="249"/>
    </row>
    <row r="27" spans="1:34" s="250" customFormat="1" ht="18.75" customHeight="1">
      <c r="A27" s="691" t="s">
        <v>1100</v>
      </c>
      <c r="B27" s="635"/>
      <c r="C27" s="268"/>
      <c r="D27" s="269"/>
      <c r="E27" s="269"/>
      <c r="F27" s="270"/>
      <c r="G27" s="271"/>
      <c r="H27" s="271"/>
      <c r="I27" s="271"/>
      <c r="J27" s="271"/>
      <c r="K27" s="271"/>
      <c r="L27" s="271"/>
      <c r="M27" s="271"/>
      <c r="N27" s="271"/>
      <c r="O27" s="280"/>
      <c r="P27" s="280"/>
      <c r="Q27" s="280"/>
      <c r="R27" s="280"/>
      <c r="S27" s="280"/>
      <c r="T27" s="280"/>
      <c r="U27" s="286">
        <f>U25-U26</f>
        <v>0</v>
      </c>
      <c r="V27" s="286"/>
      <c r="W27" s="286">
        <f>W25-W26</f>
        <v>0</v>
      </c>
      <c r="X27" s="286">
        <f>X25</f>
        <v>0</v>
      </c>
      <c r="Y27" s="13" t="str">
        <f>IF(W27=0,"",(X27-W27)/W27*100)</f>
        <v/>
      </c>
      <c r="Z27" s="270"/>
      <c r="AA27" s="249"/>
      <c r="AB27" s="249"/>
      <c r="AC27" s="249"/>
      <c r="AD27" s="249"/>
      <c r="AE27" s="249"/>
      <c r="AF27" s="249"/>
      <c r="AG27" s="249"/>
      <c r="AH27" s="249"/>
    </row>
    <row r="28" spans="1:34">
      <c r="A28" s="3" t="str">
        <f>基本信息输入表!$K$6&amp;"填表人："&amp;基本信息输入表!$M$37</f>
        <v>被评估单位填表人：</v>
      </c>
      <c r="U28" s="287"/>
      <c r="V28" s="287"/>
      <c r="W28" s="287"/>
      <c r="X28" s="3" t="str">
        <f>"评估人员："&amp;基本信息输入表!$Q$37</f>
        <v>评估人员：</v>
      </c>
      <c r="AA28" s="251" t="s">
        <v>533</v>
      </c>
    </row>
    <row r="29" spans="1:34">
      <c r="A29" s="3" t="str">
        <f>"填表日期："&amp;YEAR(基本信息输入表!$O$37)&amp;"年"&amp;MONTH(基本信息输入表!$O$37)&amp;"月"&amp;DAY(基本信息输入表!$O$37)&amp;"日"</f>
        <v>填表日期：1900年1月0日</v>
      </c>
      <c r="U29" s="287"/>
      <c r="V29" s="287"/>
      <c r="W29" s="287"/>
    </row>
    <row r="30" spans="1:34">
      <c r="U30" s="287"/>
      <c r="V30" s="287"/>
      <c r="W30" s="287"/>
      <c r="X30" s="288"/>
      <c r="Y30" s="288"/>
      <c r="AA30" s="35"/>
    </row>
    <row r="31" spans="1:34">
      <c r="U31" s="287"/>
      <c r="V31" s="287"/>
      <c r="W31" s="287"/>
    </row>
    <row r="32" spans="1:34">
      <c r="U32" s="287"/>
      <c r="V32" s="287"/>
      <c r="W32" s="287"/>
      <c r="X32" s="288"/>
    </row>
    <row r="33" spans="7:23">
      <c r="U33" s="287"/>
      <c r="V33" s="287"/>
      <c r="W33" s="287"/>
    </row>
    <row r="34" spans="7:23">
      <c r="U34" s="287"/>
      <c r="V34" s="287"/>
      <c r="W34" s="287"/>
    </row>
    <row r="36" spans="7:23">
      <c r="U36" s="289"/>
      <c r="V36" s="289"/>
      <c r="W36" s="289"/>
    </row>
    <row r="37" spans="7:23">
      <c r="U37" s="288"/>
      <c r="V37" s="288"/>
      <c r="W37" s="288"/>
    </row>
    <row r="38" spans="7:23">
      <c r="U38" s="288"/>
      <c r="V38" s="288"/>
      <c r="W38" s="288"/>
    </row>
    <row r="40" spans="7:23">
      <c r="G40" s="272"/>
      <c r="U40" s="288"/>
      <c r="V40" s="288"/>
      <c r="W40" s="288"/>
    </row>
    <row r="41" spans="7:23">
      <c r="G41" s="272"/>
    </row>
    <row r="42" spans="7:23">
      <c r="G42" s="272"/>
    </row>
    <row r="43" spans="7:23">
      <c r="G43" s="272"/>
    </row>
    <row r="44" spans="7:23">
      <c r="G44" s="272"/>
      <c r="U44" s="288"/>
      <c r="V44" s="288"/>
      <c r="W44" s="288"/>
    </row>
    <row r="45" spans="7:23">
      <c r="G45" s="272"/>
    </row>
    <row r="46" spans="7:23">
      <c r="G46" s="272"/>
    </row>
    <row r="47" spans="7:23">
      <c r="G47" s="272"/>
    </row>
  </sheetData>
  <mergeCells count="24">
    <mergeCell ref="X6:X7"/>
    <mergeCell ref="Y6:Y7"/>
    <mergeCell ref="Z6:Z7"/>
    <mergeCell ref="A25:B25"/>
    <mergeCell ref="A26:B26"/>
    <mergeCell ref="U6:U7"/>
    <mergeCell ref="V6:V7"/>
    <mergeCell ref="W6:W7"/>
    <mergeCell ref="A27:B27"/>
    <mergeCell ref="A6:A7"/>
    <mergeCell ref="B6:B7"/>
    <mergeCell ref="A2:Z2"/>
    <mergeCell ref="A3:Z3"/>
    <mergeCell ref="M4:N4"/>
    <mergeCell ref="Y4:Z4"/>
    <mergeCell ref="O6:T6"/>
    <mergeCell ref="C6:C7"/>
    <mergeCell ref="D6:D7"/>
    <mergeCell ref="E6:E7"/>
    <mergeCell ref="F6:F7"/>
    <mergeCell ref="G6:G7"/>
    <mergeCell ref="H6:H7"/>
    <mergeCell ref="I6:I7"/>
    <mergeCell ref="J6:J7"/>
  </mergeCells>
  <phoneticPr fontId="33" type="noConversion"/>
  <hyperlinks>
    <hyperlink ref="A1" location="索引目录!A1" display="返回索引目录" xr:uid="{00000000-0004-0000-2500-000000000000}"/>
  </hyperlinks>
  <printOptions horizontalCentered="1"/>
  <pageMargins left="0.98402777777777795" right="0.98402777777777795" top="0.98402777777777795" bottom="0.98402777777777795" header="0.47222222222222199" footer="0.35416666666666702"/>
  <pageSetup paperSize="9" scale="4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colBreaks count="2" manualBreakCount="2">
    <brk id="12" max="28" man="1"/>
    <brk id="20" max="28"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WVR67"/>
  <sheetViews>
    <sheetView showGridLines="0" topLeftCell="A21" zoomScale="96" zoomScaleNormal="96" workbookViewId="0">
      <selection activeCell="M8" sqref="M8:R8"/>
    </sheetView>
  </sheetViews>
  <sheetFormatPr defaultColWidth="8.75" defaultRowHeight="12.75"/>
  <cols>
    <col min="1" max="1" width="6.75" style="242" customWidth="1"/>
    <col min="2" max="2" width="19.75" style="242" customWidth="1"/>
    <col min="3" max="4" width="8" style="242" customWidth="1"/>
    <col min="5" max="5" width="22.25" style="242" customWidth="1"/>
    <col min="6" max="6" width="12.25" style="242" customWidth="1"/>
    <col min="7" max="7" width="4.75" style="242" customWidth="1"/>
    <col min="8" max="8" width="5.5" style="242" customWidth="1"/>
    <col min="9" max="9" width="5.5" style="243" customWidth="1"/>
    <col min="10" max="10" width="15" style="243" customWidth="1"/>
    <col min="11" max="11" width="8" style="242" customWidth="1"/>
    <col min="12" max="12" width="8.75" style="242" customWidth="1"/>
    <col min="13" max="14" width="9.75" style="242" customWidth="1"/>
    <col min="15" max="15" width="9.25" style="242" customWidth="1"/>
    <col min="16" max="205" width="9" style="242" customWidth="1"/>
    <col min="206" max="206" width="4.5" style="242" customWidth="1"/>
    <col min="207" max="207" width="11" style="242" customWidth="1"/>
    <col min="208" max="208" width="8" style="242" customWidth="1"/>
    <col min="209" max="209" width="5.25" style="242" customWidth="1"/>
    <col min="210" max="210" width="13.25" style="242" customWidth="1"/>
    <col min="211" max="211" width="12.5" style="242" customWidth="1"/>
    <col min="212" max="221" width="10.75" style="242" customWidth="1"/>
    <col min="222" max="222" width="12.25" style="242" customWidth="1"/>
    <col min="223" max="223" width="8.25" style="242" customWidth="1"/>
    <col min="224" max="224" width="10.75" style="242" customWidth="1"/>
    <col min="225" max="225" width="10" style="242" customWidth="1"/>
    <col min="226" max="226" width="12.25" style="242" customWidth="1"/>
    <col min="227" max="227" width="9.75" style="242" customWidth="1"/>
    <col min="228" max="228" width="9.25" style="242" customWidth="1"/>
    <col min="229" max="229" width="9" style="242" customWidth="1"/>
    <col min="230" max="230" width="8.75" style="242" customWidth="1"/>
    <col min="231" max="231" width="9.75" style="242" customWidth="1"/>
    <col min="232" max="232" width="9.25" style="242" customWidth="1"/>
    <col min="233" max="233" width="7.75" style="242" customWidth="1"/>
    <col min="234" max="234" width="9.25" style="242" customWidth="1"/>
    <col min="235" max="235" width="14.75" style="242" customWidth="1"/>
    <col min="236" max="236" width="13.75" style="242" customWidth="1"/>
    <col min="237" max="237" width="8" style="242" customWidth="1"/>
    <col min="238" max="238" width="7.75" style="242" customWidth="1"/>
    <col min="239" max="239" width="7.25" style="242" customWidth="1"/>
    <col min="240" max="240" width="9.25" style="242" customWidth="1"/>
    <col min="241" max="241" width="7.75" style="242" customWidth="1"/>
    <col min="242" max="243" width="8.75" style="242" customWidth="1"/>
    <col min="244" max="244" width="14.75" style="242" customWidth="1"/>
    <col min="245" max="245" width="13.75" style="242" customWidth="1"/>
    <col min="246" max="246" width="8.75" style="242" customWidth="1"/>
    <col min="247" max="249" width="10.75" style="242" customWidth="1"/>
    <col min="250" max="250" width="16.75" style="242" customWidth="1"/>
    <col min="251" max="254" width="10.75" style="242" customWidth="1"/>
    <col min="255" max="255" width="12" style="242" customWidth="1"/>
    <col min="256" max="256" width="10.75" style="242" customWidth="1"/>
    <col min="257" max="257" width="8.75" style="242" customWidth="1"/>
    <col min="258" max="262" width="13.75" style="242" customWidth="1"/>
    <col min="263" max="266" width="8.75" style="242" hidden="1"/>
    <col min="267" max="461" width="9" style="242" customWidth="1"/>
    <col min="462" max="462" width="4.5" style="242" customWidth="1"/>
    <col min="463" max="463" width="11" style="242" customWidth="1"/>
    <col min="464" max="464" width="8" style="242" customWidth="1"/>
    <col min="465" max="465" width="5.25" style="242" customWidth="1"/>
    <col min="466" max="466" width="13.25" style="242" customWidth="1"/>
    <col min="467" max="467" width="12.5" style="242" customWidth="1"/>
    <col min="468" max="477" width="10.75" style="242" customWidth="1"/>
    <col min="478" max="478" width="12.25" style="242" customWidth="1"/>
    <col min="479" max="479" width="8.25" style="242" customWidth="1"/>
    <col min="480" max="480" width="10.75" style="242" customWidth="1"/>
    <col min="481" max="481" width="10" style="242" customWidth="1"/>
    <col min="482" max="482" width="12.25" style="242" customWidth="1"/>
    <col min="483" max="483" width="9.75" style="242" customWidth="1"/>
    <col min="484" max="484" width="9.25" style="242" customWidth="1"/>
    <col min="485" max="485" width="9" style="242" customWidth="1"/>
    <col min="486" max="486" width="8.75" style="242" customWidth="1"/>
    <col min="487" max="487" width="9.75" style="242" customWidth="1"/>
    <col min="488" max="488" width="9.25" style="242" customWidth="1"/>
    <col min="489" max="489" width="7.75" style="242" customWidth="1"/>
    <col min="490" max="490" width="9.25" style="242" customWidth="1"/>
    <col min="491" max="491" width="14.75" style="242" customWidth="1"/>
    <col min="492" max="492" width="13.75" style="242" customWidth="1"/>
    <col min="493" max="493" width="8" style="242" customWidth="1"/>
    <col min="494" max="494" width="7.75" style="242" customWidth="1"/>
    <col min="495" max="495" width="7.25" style="242" customWidth="1"/>
    <col min="496" max="496" width="9.25" style="242" customWidth="1"/>
    <col min="497" max="497" width="7.75" style="242" customWidth="1"/>
    <col min="498" max="499" width="8.75" style="242" customWidth="1"/>
    <col min="500" max="500" width="14.75" style="242" customWidth="1"/>
    <col min="501" max="501" width="13.75" style="242" customWidth="1"/>
    <col min="502" max="502" width="8.75" style="242" customWidth="1"/>
    <col min="503" max="505" width="10.75" style="242" customWidth="1"/>
    <col min="506" max="506" width="16.75" style="242" customWidth="1"/>
    <col min="507" max="510" width="10.75" style="242" customWidth="1"/>
    <col min="511" max="511" width="12" style="242" customWidth="1"/>
    <col min="512" max="512" width="10.75" style="242" customWidth="1"/>
    <col min="513" max="513" width="8.75" style="242" customWidth="1"/>
    <col min="514" max="518" width="13.75" style="242" customWidth="1"/>
    <col min="519" max="522" width="8.75" style="242" hidden="1"/>
    <col min="523" max="717" width="9" style="242" customWidth="1"/>
    <col min="718" max="718" width="4.5" style="242" customWidth="1"/>
    <col min="719" max="719" width="11" style="242" customWidth="1"/>
    <col min="720" max="720" width="8" style="242" customWidth="1"/>
    <col min="721" max="721" width="5.25" style="242" customWidth="1"/>
    <col min="722" max="722" width="13.25" style="242" customWidth="1"/>
    <col min="723" max="723" width="12.5" style="242" customWidth="1"/>
    <col min="724" max="733" width="10.75" style="242" customWidth="1"/>
    <col min="734" max="734" width="12.25" style="242" customWidth="1"/>
    <col min="735" max="735" width="8.25" style="242" customWidth="1"/>
    <col min="736" max="736" width="10.75" style="242" customWidth="1"/>
    <col min="737" max="737" width="10" style="242" customWidth="1"/>
    <col min="738" max="738" width="12.25" style="242" customWidth="1"/>
    <col min="739" max="739" width="9.75" style="242" customWidth="1"/>
    <col min="740" max="740" width="9.25" style="242" customWidth="1"/>
    <col min="741" max="741" width="9" style="242" customWidth="1"/>
    <col min="742" max="742" width="8.75" style="242" customWidth="1"/>
    <col min="743" max="743" width="9.75" style="242" customWidth="1"/>
    <col min="744" max="744" width="9.25" style="242" customWidth="1"/>
    <col min="745" max="745" width="7.75" style="242" customWidth="1"/>
    <col min="746" max="746" width="9.25" style="242" customWidth="1"/>
    <col min="747" max="747" width="14.75" style="242" customWidth="1"/>
    <col min="748" max="748" width="13.75" style="242" customWidth="1"/>
    <col min="749" max="749" width="8" style="242" customWidth="1"/>
    <col min="750" max="750" width="7.75" style="242" customWidth="1"/>
    <col min="751" max="751" width="7.25" style="242" customWidth="1"/>
    <col min="752" max="752" width="9.25" style="242" customWidth="1"/>
    <col min="753" max="753" width="7.75" style="242" customWidth="1"/>
    <col min="754" max="755" width="8.75" style="242" customWidth="1"/>
    <col min="756" max="756" width="14.75" style="242" customWidth="1"/>
    <col min="757" max="757" width="13.75" style="242" customWidth="1"/>
    <col min="758" max="758" width="8.75" style="242" customWidth="1"/>
    <col min="759" max="761" width="10.75" style="242" customWidth="1"/>
    <col min="762" max="762" width="16.75" style="242" customWidth="1"/>
    <col min="763" max="766" width="10.75" style="242" customWidth="1"/>
    <col min="767" max="767" width="12" style="242" customWidth="1"/>
    <col min="768" max="768" width="10.75" style="242" customWidth="1"/>
    <col min="769" max="769" width="8.75" style="242" customWidth="1"/>
    <col min="770" max="774" width="13.75" style="242" customWidth="1"/>
    <col min="775" max="778" width="8.75" style="242" hidden="1"/>
    <col min="779" max="973" width="9" style="242" customWidth="1"/>
    <col min="974" max="974" width="4.5" style="242" customWidth="1"/>
    <col min="975" max="975" width="11" style="242" customWidth="1"/>
    <col min="976" max="976" width="8" style="242" customWidth="1"/>
    <col min="977" max="977" width="5.25" style="242" customWidth="1"/>
    <col min="978" max="978" width="13.25" style="242" customWidth="1"/>
    <col min="979" max="979" width="12.5" style="242" customWidth="1"/>
    <col min="980" max="989" width="10.75" style="242" customWidth="1"/>
    <col min="990" max="990" width="12.25" style="242" customWidth="1"/>
    <col min="991" max="991" width="8.25" style="242" customWidth="1"/>
    <col min="992" max="992" width="10.75" style="242" customWidth="1"/>
    <col min="993" max="993" width="10" style="242" customWidth="1"/>
    <col min="994" max="994" width="12.25" style="242" customWidth="1"/>
    <col min="995" max="995" width="9.75" style="242" customWidth="1"/>
    <col min="996" max="996" width="9.25" style="242" customWidth="1"/>
    <col min="997" max="997" width="9" style="242" customWidth="1"/>
    <col min="998" max="998" width="8.75" style="242" customWidth="1"/>
    <col min="999" max="999" width="9.75" style="242" customWidth="1"/>
    <col min="1000" max="1000" width="9.25" style="242" customWidth="1"/>
    <col min="1001" max="1001" width="7.75" style="242" customWidth="1"/>
    <col min="1002" max="1002" width="9.25" style="242" customWidth="1"/>
    <col min="1003" max="1003" width="14.75" style="242" customWidth="1"/>
    <col min="1004" max="1004" width="13.75" style="242" customWidth="1"/>
    <col min="1005" max="1005" width="8" style="242" customWidth="1"/>
    <col min="1006" max="1006" width="7.75" style="242" customWidth="1"/>
    <col min="1007" max="1007" width="7.25" style="242" customWidth="1"/>
    <col min="1008" max="1008" width="9.25" style="242" customWidth="1"/>
    <col min="1009" max="1009" width="7.75" style="242" customWidth="1"/>
    <col min="1010" max="1011" width="8.75" style="242" customWidth="1"/>
    <col min="1012" max="1012" width="14.75" style="242" customWidth="1"/>
    <col min="1013" max="1013" width="13.75" style="242" customWidth="1"/>
    <col min="1014" max="1014" width="8.75" style="242" customWidth="1"/>
    <col min="1015" max="1017" width="10.75" style="242" customWidth="1"/>
    <col min="1018" max="1018" width="16.75" style="242" customWidth="1"/>
    <col min="1019" max="1022" width="10.75" style="242" customWidth="1"/>
    <col min="1023" max="1023" width="12" style="242" customWidth="1"/>
    <col min="1024" max="1024" width="10.75" style="242" customWidth="1"/>
    <col min="1025" max="1025" width="8.75" style="242" customWidth="1"/>
    <col min="1026" max="1030" width="13.75" style="242" customWidth="1"/>
    <col min="1031" max="1034" width="8.75" style="242" hidden="1"/>
    <col min="1035" max="1229" width="9" style="242" customWidth="1"/>
    <col min="1230" max="1230" width="4.5" style="242" customWidth="1"/>
    <col min="1231" max="1231" width="11" style="242" customWidth="1"/>
    <col min="1232" max="1232" width="8" style="242" customWidth="1"/>
    <col min="1233" max="1233" width="5.25" style="242" customWidth="1"/>
    <col min="1234" max="1234" width="13.25" style="242" customWidth="1"/>
    <col min="1235" max="1235" width="12.5" style="242" customWidth="1"/>
    <col min="1236" max="1245" width="10.75" style="242" customWidth="1"/>
    <col min="1246" max="1246" width="12.25" style="242" customWidth="1"/>
    <col min="1247" max="1247" width="8.25" style="242" customWidth="1"/>
    <col min="1248" max="1248" width="10.75" style="242" customWidth="1"/>
    <col min="1249" max="1249" width="10" style="242" customWidth="1"/>
    <col min="1250" max="1250" width="12.25" style="242" customWidth="1"/>
    <col min="1251" max="1251" width="9.75" style="242" customWidth="1"/>
    <col min="1252" max="1252" width="9.25" style="242" customWidth="1"/>
    <col min="1253" max="1253" width="9" style="242" customWidth="1"/>
    <col min="1254" max="1254" width="8.75" style="242" customWidth="1"/>
    <col min="1255" max="1255" width="9.75" style="242" customWidth="1"/>
    <col min="1256" max="1256" width="9.25" style="242" customWidth="1"/>
    <col min="1257" max="1257" width="7.75" style="242" customWidth="1"/>
    <col min="1258" max="1258" width="9.25" style="242" customWidth="1"/>
    <col min="1259" max="1259" width="14.75" style="242" customWidth="1"/>
    <col min="1260" max="1260" width="13.75" style="242" customWidth="1"/>
    <col min="1261" max="1261" width="8" style="242" customWidth="1"/>
    <col min="1262" max="1262" width="7.75" style="242" customWidth="1"/>
    <col min="1263" max="1263" width="7.25" style="242" customWidth="1"/>
    <col min="1264" max="1264" width="9.25" style="242" customWidth="1"/>
    <col min="1265" max="1265" width="7.75" style="242" customWidth="1"/>
    <col min="1266" max="1267" width="8.75" style="242" customWidth="1"/>
    <col min="1268" max="1268" width="14.75" style="242" customWidth="1"/>
    <col min="1269" max="1269" width="13.75" style="242" customWidth="1"/>
    <col min="1270" max="1270" width="8.75" style="242" customWidth="1"/>
    <col min="1271" max="1273" width="10.75" style="242" customWidth="1"/>
    <col min="1274" max="1274" width="16.75" style="242" customWidth="1"/>
    <col min="1275" max="1278" width="10.75" style="242" customWidth="1"/>
    <col min="1279" max="1279" width="12" style="242" customWidth="1"/>
    <col min="1280" max="1280" width="10.75" style="242" customWidth="1"/>
    <col min="1281" max="1281" width="8.75" style="242" customWidth="1"/>
    <col min="1282" max="1286" width="13.75" style="242" customWidth="1"/>
    <col min="1287" max="1290" width="8.75" style="242" hidden="1"/>
    <col min="1291" max="1485" width="9" style="242" customWidth="1"/>
    <col min="1486" max="1486" width="4.5" style="242" customWidth="1"/>
    <col min="1487" max="1487" width="11" style="242" customWidth="1"/>
    <col min="1488" max="1488" width="8" style="242" customWidth="1"/>
    <col min="1489" max="1489" width="5.25" style="242" customWidth="1"/>
    <col min="1490" max="1490" width="13.25" style="242" customWidth="1"/>
    <col min="1491" max="1491" width="12.5" style="242" customWidth="1"/>
    <col min="1492" max="1501" width="10.75" style="242" customWidth="1"/>
    <col min="1502" max="1502" width="12.25" style="242" customWidth="1"/>
    <col min="1503" max="1503" width="8.25" style="242" customWidth="1"/>
    <col min="1504" max="1504" width="10.75" style="242" customWidth="1"/>
    <col min="1505" max="1505" width="10" style="242" customWidth="1"/>
    <col min="1506" max="1506" width="12.25" style="242" customWidth="1"/>
    <col min="1507" max="1507" width="9.75" style="242" customWidth="1"/>
    <col min="1508" max="1508" width="9.25" style="242" customWidth="1"/>
    <col min="1509" max="1509" width="9" style="242" customWidth="1"/>
    <col min="1510" max="1510" width="8.75" style="242" customWidth="1"/>
    <col min="1511" max="1511" width="9.75" style="242" customWidth="1"/>
    <col min="1512" max="1512" width="9.25" style="242" customWidth="1"/>
    <col min="1513" max="1513" width="7.75" style="242" customWidth="1"/>
    <col min="1514" max="1514" width="9.25" style="242" customWidth="1"/>
    <col min="1515" max="1515" width="14.75" style="242" customWidth="1"/>
    <col min="1516" max="1516" width="13.75" style="242" customWidth="1"/>
    <col min="1517" max="1517" width="8" style="242" customWidth="1"/>
    <col min="1518" max="1518" width="7.75" style="242" customWidth="1"/>
    <col min="1519" max="1519" width="7.25" style="242" customWidth="1"/>
    <col min="1520" max="1520" width="9.25" style="242" customWidth="1"/>
    <col min="1521" max="1521" width="7.75" style="242" customWidth="1"/>
    <col min="1522" max="1523" width="8.75" style="242" customWidth="1"/>
    <col min="1524" max="1524" width="14.75" style="242" customWidth="1"/>
    <col min="1525" max="1525" width="13.75" style="242" customWidth="1"/>
    <col min="1526" max="1526" width="8.75" style="242" customWidth="1"/>
    <col min="1527" max="1529" width="10.75" style="242" customWidth="1"/>
    <col min="1530" max="1530" width="16.75" style="242" customWidth="1"/>
    <col min="1531" max="1534" width="10.75" style="242" customWidth="1"/>
    <col min="1535" max="1535" width="12" style="242" customWidth="1"/>
    <col min="1536" max="1536" width="10.75" style="242" customWidth="1"/>
    <col min="1537" max="1537" width="8.75" style="242" customWidth="1"/>
    <col min="1538" max="1542" width="13.75" style="242" customWidth="1"/>
    <col min="1543" max="1546" width="8.75" style="242" hidden="1"/>
    <col min="1547" max="1741" width="9" style="242" customWidth="1"/>
    <col min="1742" max="1742" width="4.5" style="242" customWidth="1"/>
    <col min="1743" max="1743" width="11" style="242" customWidth="1"/>
    <col min="1744" max="1744" width="8" style="242" customWidth="1"/>
    <col min="1745" max="1745" width="5.25" style="242" customWidth="1"/>
    <col min="1746" max="1746" width="13.25" style="242" customWidth="1"/>
    <col min="1747" max="1747" width="12.5" style="242" customWidth="1"/>
    <col min="1748" max="1757" width="10.75" style="242" customWidth="1"/>
    <col min="1758" max="1758" width="12.25" style="242" customWidth="1"/>
    <col min="1759" max="1759" width="8.25" style="242" customWidth="1"/>
    <col min="1760" max="1760" width="10.75" style="242" customWidth="1"/>
    <col min="1761" max="1761" width="10" style="242" customWidth="1"/>
    <col min="1762" max="1762" width="12.25" style="242" customWidth="1"/>
    <col min="1763" max="1763" width="9.75" style="242" customWidth="1"/>
    <col min="1764" max="1764" width="9.25" style="242" customWidth="1"/>
    <col min="1765" max="1765" width="9" style="242" customWidth="1"/>
    <col min="1766" max="1766" width="8.75" style="242" customWidth="1"/>
    <col min="1767" max="1767" width="9.75" style="242" customWidth="1"/>
    <col min="1768" max="1768" width="9.25" style="242" customWidth="1"/>
    <col min="1769" max="1769" width="7.75" style="242" customWidth="1"/>
    <col min="1770" max="1770" width="9.25" style="242" customWidth="1"/>
    <col min="1771" max="1771" width="14.75" style="242" customWidth="1"/>
    <col min="1772" max="1772" width="13.75" style="242" customWidth="1"/>
    <col min="1773" max="1773" width="8" style="242" customWidth="1"/>
    <col min="1774" max="1774" width="7.75" style="242" customWidth="1"/>
    <col min="1775" max="1775" width="7.25" style="242" customWidth="1"/>
    <col min="1776" max="1776" width="9.25" style="242" customWidth="1"/>
    <col min="1777" max="1777" width="7.75" style="242" customWidth="1"/>
    <col min="1778" max="1779" width="8.75" style="242" customWidth="1"/>
    <col min="1780" max="1780" width="14.75" style="242" customWidth="1"/>
    <col min="1781" max="1781" width="13.75" style="242" customWidth="1"/>
    <col min="1782" max="1782" width="8.75" style="242" customWidth="1"/>
    <col min="1783" max="1785" width="10.75" style="242" customWidth="1"/>
    <col min="1786" max="1786" width="16.75" style="242" customWidth="1"/>
    <col min="1787" max="1790" width="10.75" style="242" customWidth="1"/>
    <col min="1791" max="1791" width="12" style="242" customWidth="1"/>
    <col min="1792" max="1792" width="10.75" style="242" customWidth="1"/>
    <col min="1793" max="1793" width="8.75" style="242" customWidth="1"/>
    <col min="1794" max="1798" width="13.75" style="242" customWidth="1"/>
    <col min="1799" max="1802" width="8.75" style="242" hidden="1"/>
    <col min="1803" max="1997" width="9" style="242" customWidth="1"/>
    <col min="1998" max="1998" width="4.5" style="242" customWidth="1"/>
    <col min="1999" max="1999" width="11" style="242" customWidth="1"/>
    <col min="2000" max="2000" width="8" style="242" customWidth="1"/>
    <col min="2001" max="2001" width="5.25" style="242" customWidth="1"/>
    <col min="2002" max="2002" width="13.25" style="242" customWidth="1"/>
    <col min="2003" max="2003" width="12.5" style="242" customWidth="1"/>
    <col min="2004" max="2013" width="10.75" style="242" customWidth="1"/>
    <col min="2014" max="2014" width="12.25" style="242" customWidth="1"/>
    <col min="2015" max="2015" width="8.25" style="242" customWidth="1"/>
    <col min="2016" max="2016" width="10.75" style="242" customWidth="1"/>
    <col min="2017" max="2017" width="10" style="242" customWidth="1"/>
    <col min="2018" max="2018" width="12.25" style="242" customWidth="1"/>
    <col min="2019" max="2019" width="9.75" style="242" customWidth="1"/>
    <col min="2020" max="2020" width="9.25" style="242" customWidth="1"/>
    <col min="2021" max="2021" width="9" style="242" customWidth="1"/>
    <col min="2022" max="2022" width="8.75" style="242" customWidth="1"/>
    <col min="2023" max="2023" width="9.75" style="242" customWidth="1"/>
    <col min="2024" max="2024" width="9.25" style="242" customWidth="1"/>
    <col min="2025" max="2025" width="7.75" style="242" customWidth="1"/>
    <col min="2026" max="2026" width="9.25" style="242" customWidth="1"/>
    <col min="2027" max="2027" width="14.75" style="242" customWidth="1"/>
    <col min="2028" max="2028" width="13.75" style="242" customWidth="1"/>
    <col min="2029" max="2029" width="8" style="242" customWidth="1"/>
    <col min="2030" max="2030" width="7.75" style="242" customWidth="1"/>
    <col min="2031" max="2031" width="7.25" style="242" customWidth="1"/>
    <col min="2032" max="2032" width="9.25" style="242" customWidth="1"/>
    <col min="2033" max="2033" width="7.75" style="242" customWidth="1"/>
    <col min="2034" max="2035" width="8.75" style="242" customWidth="1"/>
    <col min="2036" max="2036" width="14.75" style="242" customWidth="1"/>
    <col min="2037" max="2037" width="13.75" style="242" customWidth="1"/>
    <col min="2038" max="2038" width="8.75" style="242" customWidth="1"/>
    <col min="2039" max="2041" width="10.75" style="242" customWidth="1"/>
    <col min="2042" max="2042" width="16.75" style="242" customWidth="1"/>
    <col min="2043" max="2046" width="10.75" style="242" customWidth="1"/>
    <col min="2047" max="2047" width="12" style="242" customWidth="1"/>
    <col min="2048" max="2048" width="10.75" style="242" customWidth="1"/>
    <col min="2049" max="2049" width="8.75" style="242" customWidth="1"/>
    <col min="2050" max="2054" width="13.75" style="242" customWidth="1"/>
    <col min="2055" max="2058" width="8.75" style="242" hidden="1"/>
    <col min="2059" max="2253" width="9" style="242" customWidth="1"/>
    <col min="2254" max="2254" width="4.5" style="242" customWidth="1"/>
    <col min="2255" max="2255" width="11" style="242" customWidth="1"/>
    <col min="2256" max="2256" width="8" style="242" customWidth="1"/>
    <col min="2257" max="2257" width="5.25" style="242" customWidth="1"/>
    <col min="2258" max="2258" width="13.25" style="242" customWidth="1"/>
    <col min="2259" max="2259" width="12.5" style="242" customWidth="1"/>
    <col min="2260" max="2269" width="10.75" style="242" customWidth="1"/>
    <col min="2270" max="2270" width="12.25" style="242" customWidth="1"/>
    <col min="2271" max="2271" width="8.25" style="242" customWidth="1"/>
    <col min="2272" max="2272" width="10.75" style="242" customWidth="1"/>
    <col min="2273" max="2273" width="10" style="242" customWidth="1"/>
    <col min="2274" max="2274" width="12.25" style="242" customWidth="1"/>
    <col min="2275" max="2275" width="9.75" style="242" customWidth="1"/>
    <col min="2276" max="2276" width="9.25" style="242" customWidth="1"/>
    <col min="2277" max="2277" width="9" style="242" customWidth="1"/>
    <col min="2278" max="2278" width="8.75" style="242" customWidth="1"/>
    <col min="2279" max="2279" width="9.75" style="242" customWidth="1"/>
    <col min="2280" max="2280" width="9.25" style="242" customWidth="1"/>
    <col min="2281" max="2281" width="7.75" style="242" customWidth="1"/>
    <col min="2282" max="2282" width="9.25" style="242" customWidth="1"/>
    <col min="2283" max="2283" width="14.75" style="242" customWidth="1"/>
    <col min="2284" max="2284" width="13.75" style="242" customWidth="1"/>
    <col min="2285" max="2285" width="8" style="242" customWidth="1"/>
    <col min="2286" max="2286" width="7.75" style="242" customWidth="1"/>
    <col min="2287" max="2287" width="7.25" style="242" customWidth="1"/>
    <col min="2288" max="2288" width="9.25" style="242" customWidth="1"/>
    <col min="2289" max="2289" width="7.75" style="242" customWidth="1"/>
    <col min="2290" max="2291" width="8.75" style="242" customWidth="1"/>
    <col min="2292" max="2292" width="14.75" style="242" customWidth="1"/>
    <col min="2293" max="2293" width="13.75" style="242" customWidth="1"/>
    <col min="2294" max="2294" width="8.75" style="242" customWidth="1"/>
    <col min="2295" max="2297" width="10.75" style="242" customWidth="1"/>
    <col min="2298" max="2298" width="16.75" style="242" customWidth="1"/>
    <col min="2299" max="2302" width="10.75" style="242" customWidth="1"/>
    <col min="2303" max="2303" width="12" style="242" customWidth="1"/>
    <col min="2304" max="2304" width="10.75" style="242" customWidth="1"/>
    <col min="2305" max="2305" width="8.75" style="242" customWidth="1"/>
    <col min="2306" max="2310" width="13.75" style="242" customWidth="1"/>
    <col min="2311" max="2314" width="8.75" style="242" hidden="1"/>
    <col min="2315" max="2509" width="9" style="242" customWidth="1"/>
    <col min="2510" max="2510" width="4.5" style="242" customWidth="1"/>
    <col min="2511" max="2511" width="11" style="242" customWidth="1"/>
    <col min="2512" max="2512" width="8" style="242" customWidth="1"/>
    <col min="2513" max="2513" width="5.25" style="242" customWidth="1"/>
    <col min="2514" max="2514" width="13.25" style="242" customWidth="1"/>
    <col min="2515" max="2515" width="12.5" style="242" customWidth="1"/>
    <col min="2516" max="2525" width="10.75" style="242" customWidth="1"/>
    <col min="2526" max="2526" width="12.25" style="242" customWidth="1"/>
    <col min="2527" max="2527" width="8.25" style="242" customWidth="1"/>
    <col min="2528" max="2528" width="10.75" style="242" customWidth="1"/>
    <col min="2529" max="2529" width="10" style="242" customWidth="1"/>
    <col min="2530" max="2530" width="12.25" style="242" customWidth="1"/>
    <col min="2531" max="2531" width="9.75" style="242" customWidth="1"/>
    <col min="2532" max="2532" width="9.25" style="242" customWidth="1"/>
    <col min="2533" max="2533" width="9" style="242" customWidth="1"/>
    <col min="2534" max="2534" width="8.75" style="242" customWidth="1"/>
    <col min="2535" max="2535" width="9.75" style="242" customWidth="1"/>
    <col min="2536" max="2536" width="9.25" style="242" customWidth="1"/>
    <col min="2537" max="2537" width="7.75" style="242" customWidth="1"/>
    <col min="2538" max="2538" width="9.25" style="242" customWidth="1"/>
    <col min="2539" max="2539" width="14.75" style="242" customWidth="1"/>
    <col min="2540" max="2540" width="13.75" style="242" customWidth="1"/>
    <col min="2541" max="2541" width="8" style="242" customWidth="1"/>
    <col min="2542" max="2542" width="7.75" style="242" customWidth="1"/>
    <col min="2543" max="2543" width="7.25" style="242" customWidth="1"/>
    <col min="2544" max="2544" width="9.25" style="242" customWidth="1"/>
    <col min="2545" max="2545" width="7.75" style="242" customWidth="1"/>
    <col min="2546" max="2547" width="8.75" style="242" customWidth="1"/>
    <col min="2548" max="2548" width="14.75" style="242" customWidth="1"/>
    <col min="2549" max="2549" width="13.75" style="242" customWidth="1"/>
    <col min="2550" max="2550" width="8.75" style="242" customWidth="1"/>
    <col min="2551" max="2553" width="10.75" style="242" customWidth="1"/>
    <col min="2554" max="2554" width="16.75" style="242" customWidth="1"/>
    <col min="2555" max="2558" width="10.75" style="242" customWidth="1"/>
    <col min="2559" max="2559" width="12" style="242" customWidth="1"/>
    <col min="2560" max="2560" width="10.75" style="242" customWidth="1"/>
    <col min="2561" max="2561" width="8.75" style="242" customWidth="1"/>
    <col min="2562" max="2566" width="13.75" style="242" customWidth="1"/>
    <col min="2567" max="2570" width="8.75" style="242" hidden="1"/>
    <col min="2571" max="2765" width="9" style="242" customWidth="1"/>
    <col min="2766" max="2766" width="4.5" style="242" customWidth="1"/>
    <col min="2767" max="2767" width="11" style="242" customWidth="1"/>
    <col min="2768" max="2768" width="8" style="242" customWidth="1"/>
    <col min="2769" max="2769" width="5.25" style="242" customWidth="1"/>
    <col min="2770" max="2770" width="13.25" style="242" customWidth="1"/>
    <col min="2771" max="2771" width="12.5" style="242" customWidth="1"/>
    <col min="2772" max="2781" width="10.75" style="242" customWidth="1"/>
    <col min="2782" max="2782" width="12.25" style="242" customWidth="1"/>
    <col min="2783" max="2783" width="8.25" style="242" customWidth="1"/>
    <col min="2784" max="2784" width="10.75" style="242" customWidth="1"/>
    <col min="2785" max="2785" width="10" style="242" customWidth="1"/>
    <col min="2786" max="2786" width="12.25" style="242" customWidth="1"/>
    <col min="2787" max="2787" width="9.75" style="242" customWidth="1"/>
    <col min="2788" max="2788" width="9.25" style="242" customWidth="1"/>
    <col min="2789" max="2789" width="9" style="242" customWidth="1"/>
    <col min="2790" max="2790" width="8.75" style="242" customWidth="1"/>
    <col min="2791" max="2791" width="9.75" style="242" customWidth="1"/>
    <col min="2792" max="2792" width="9.25" style="242" customWidth="1"/>
    <col min="2793" max="2793" width="7.75" style="242" customWidth="1"/>
    <col min="2794" max="2794" width="9.25" style="242" customWidth="1"/>
    <col min="2795" max="2795" width="14.75" style="242" customWidth="1"/>
    <col min="2796" max="2796" width="13.75" style="242" customWidth="1"/>
    <col min="2797" max="2797" width="8" style="242" customWidth="1"/>
    <col min="2798" max="2798" width="7.75" style="242" customWidth="1"/>
    <col min="2799" max="2799" width="7.25" style="242" customWidth="1"/>
    <col min="2800" max="2800" width="9.25" style="242" customWidth="1"/>
    <col min="2801" max="2801" width="7.75" style="242" customWidth="1"/>
    <col min="2802" max="2803" width="8.75" style="242" customWidth="1"/>
    <col min="2804" max="2804" width="14.75" style="242" customWidth="1"/>
    <col min="2805" max="2805" width="13.75" style="242" customWidth="1"/>
    <col min="2806" max="2806" width="8.75" style="242" customWidth="1"/>
    <col min="2807" max="2809" width="10.75" style="242" customWidth="1"/>
    <col min="2810" max="2810" width="16.75" style="242" customWidth="1"/>
    <col min="2811" max="2814" width="10.75" style="242" customWidth="1"/>
    <col min="2815" max="2815" width="12" style="242" customWidth="1"/>
    <col min="2816" max="2816" width="10.75" style="242" customWidth="1"/>
    <col min="2817" max="2817" width="8.75" style="242" customWidth="1"/>
    <col min="2818" max="2822" width="13.75" style="242" customWidth="1"/>
    <col min="2823" max="2826" width="8.75" style="242" hidden="1"/>
    <col min="2827" max="3021" width="9" style="242" customWidth="1"/>
    <col min="3022" max="3022" width="4.5" style="242" customWidth="1"/>
    <col min="3023" max="3023" width="11" style="242" customWidth="1"/>
    <col min="3024" max="3024" width="8" style="242" customWidth="1"/>
    <col min="3025" max="3025" width="5.25" style="242" customWidth="1"/>
    <col min="3026" max="3026" width="13.25" style="242" customWidth="1"/>
    <col min="3027" max="3027" width="12.5" style="242" customWidth="1"/>
    <col min="3028" max="3037" width="10.75" style="242" customWidth="1"/>
    <col min="3038" max="3038" width="12.25" style="242" customWidth="1"/>
    <col min="3039" max="3039" width="8.25" style="242" customWidth="1"/>
    <col min="3040" max="3040" width="10.75" style="242" customWidth="1"/>
    <col min="3041" max="3041" width="10" style="242" customWidth="1"/>
    <col min="3042" max="3042" width="12.25" style="242" customWidth="1"/>
    <col min="3043" max="3043" width="9.75" style="242" customWidth="1"/>
    <col min="3044" max="3044" width="9.25" style="242" customWidth="1"/>
    <col min="3045" max="3045" width="9" style="242" customWidth="1"/>
    <col min="3046" max="3046" width="8.75" style="242" customWidth="1"/>
    <col min="3047" max="3047" width="9.75" style="242" customWidth="1"/>
    <col min="3048" max="3048" width="9.25" style="242" customWidth="1"/>
    <col min="3049" max="3049" width="7.75" style="242" customWidth="1"/>
    <col min="3050" max="3050" width="9.25" style="242" customWidth="1"/>
    <col min="3051" max="3051" width="14.75" style="242" customWidth="1"/>
    <col min="3052" max="3052" width="13.75" style="242" customWidth="1"/>
    <col min="3053" max="3053" width="8" style="242" customWidth="1"/>
    <col min="3054" max="3054" width="7.75" style="242" customWidth="1"/>
    <col min="3055" max="3055" width="7.25" style="242" customWidth="1"/>
    <col min="3056" max="3056" width="9.25" style="242" customWidth="1"/>
    <col min="3057" max="3057" width="7.75" style="242" customWidth="1"/>
    <col min="3058" max="3059" width="8.75" style="242" customWidth="1"/>
    <col min="3060" max="3060" width="14.75" style="242" customWidth="1"/>
    <col min="3061" max="3061" width="13.75" style="242" customWidth="1"/>
    <col min="3062" max="3062" width="8.75" style="242" customWidth="1"/>
    <col min="3063" max="3065" width="10.75" style="242" customWidth="1"/>
    <col min="3066" max="3066" width="16.75" style="242" customWidth="1"/>
    <col min="3067" max="3070" width="10.75" style="242" customWidth="1"/>
    <col min="3071" max="3071" width="12" style="242" customWidth="1"/>
    <col min="3072" max="3072" width="10.75" style="242" customWidth="1"/>
    <col min="3073" max="3073" width="8.75" style="242" customWidth="1"/>
    <col min="3074" max="3078" width="13.75" style="242" customWidth="1"/>
    <col min="3079" max="3082" width="8.75" style="242" hidden="1"/>
    <col min="3083" max="3277" width="9" style="242" customWidth="1"/>
    <col min="3278" max="3278" width="4.5" style="242" customWidth="1"/>
    <col min="3279" max="3279" width="11" style="242" customWidth="1"/>
    <col min="3280" max="3280" width="8" style="242" customWidth="1"/>
    <col min="3281" max="3281" width="5.25" style="242" customWidth="1"/>
    <col min="3282" max="3282" width="13.25" style="242" customWidth="1"/>
    <col min="3283" max="3283" width="12.5" style="242" customWidth="1"/>
    <col min="3284" max="3293" width="10.75" style="242" customWidth="1"/>
    <col min="3294" max="3294" width="12.25" style="242" customWidth="1"/>
    <col min="3295" max="3295" width="8.25" style="242" customWidth="1"/>
    <col min="3296" max="3296" width="10.75" style="242" customWidth="1"/>
    <col min="3297" max="3297" width="10" style="242" customWidth="1"/>
    <col min="3298" max="3298" width="12.25" style="242" customWidth="1"/>
    <col min="3299" max="3299" width="9.75" style="242" customWidth="1"/>
    <col min="3300" max="3300" width="9.25" style="242" customWidth="1"/>
    <col min="3301" max="3301" width="9" style="242" customWidth="1"/>
    <col min="3302" max="3302" width="8.75" style="242" customWidth="1"/>
    <col min="3303" max="3303" width="9.75" style="242" customWidth="1"/>
    <col min="3304" max="3304" width="9.25" style="242" customWidth="1"/>
    <col min="3305" max="3305" width="7.75" style="242" customWidth="1"/>
    <col min="3306" max="3306" width="9.25" style="242" customWidth="1"/>
    <col min="3307" max="3307" width="14.75" style="242" customWidth="1"/>
    <col min="3308" max="3308" width="13.75" style="242" customWidth="1"/>
    <col min="3309" max="3309" width="8" style="242" customWidth="1"/>
    <col min="3310" max="3310" width="7.75" style="242" customWidth="1"/>
    <col min="3311" max="3311" width="7.25" style="242" customWidth="1"/>
    <col min="3312" max="3312" width="9.25" style="242" customWidth="1"/>
    <col min="3313" max="3313" width="7.75" style="242" customWidth="1"/>
    <col min="3314" max="3315" width="8.75" style="242" customWidth="1"/>
    <col min="3316" max="3316" width="14.75" style="242" customWidth="1"/>
    <col min="3317" max="3317" width="13.75" style="242" customWidth="1"/>
    <col min="3318" max="3318" width="8.75" style="242" customWidth="1"/>
    <col min="3319" max="3321" width="10.75" style="242" customWidth="1"/>
    <col min="3322" max="3322" width="16.75" style="242" customWidth="1"/>
    <col min="3323" max="3326" width="10.75" style="242" customWidth="1"/>
    <col min="3327" max="3327" width="12" style="242" customWidth="1"/>
    <col min="3328" max="3328" width="10.75" style="242" customWidth="1"/>
    <col min="3329" max="3329" width="8.75" style="242" customWidth="1"/>
    <col min="3330" max="3334" width="13.75" style="242" customWidth="1"/>
    <col min="3335" max="3338" width="8.75" style="242" hidden="1"/>
    <col min="3339" max="3533" width="9" style="242" customWidth="1"/>
    <col min="3534" max="3534" width="4.5" style="242" customWidth="1"/>
    <col min="3535" max="3535" width="11" style="242" customWidth="1"/>
    <col min="3536" max="3536" width="8" style="242" customWidth="1"/>
    <col min="3537" max="3537" width="5.25" style="242" customWidth="1"/>
    <col min="3538" max="3538" width="13.25" style="242" customWidth="1"/>
    <col min="3539" max="3539" width="12.5" style="242" customWidth="1"/>
    <col min="3540" max="3549" width="10.75" style="242" customWidth="1"/>
    <col min="3550" max="3550" width="12.25" style="242" customWidth="1"/>
    <col min="3551" max="3551" width="8.25" style="242" customWidth="1"/>
    <col min="3552" max="3552" width="10.75" style="242" customWidth="1"/>
    <col min="3553" max="3553" width="10" style="242" customWidth="1"/>
    <col min="3554" max="3554" width="12.25" style="242" customWidth="1"/>
    <col min="3555" max="3555" width="9.75" style="242" customWidth="1"/>
    <col min="3556" max="3556" width="9.25" style="242" customWidth="1"/>
    <col min="3557" max="3557" width="9" style="242" customWidth="1"/>
    <col min="3558" max="3558" width="8.75" style="242" customWidth="1"/>
    <col min="3559" max="3559" width="9.75" style="242" customWidth="1"/>
    <col min="3560" max="3560" width="9.25" style="242" customWidth="1"/>
    <col min="3561" max="3561" width="7.75" style="242" customWidth="1"/>
    <col min="3562" max="3562" width="9.25" style="242" customWidth="1"/>
    <col min="3563" max="3563" width="14.75" style="242" customWidth="1"/>
    <col min="3564" max="3564" width="13.75" style="242" customWidth="1"/>
    <col min="3565" max="3565" width="8" style="242" customWidth="1"/>
    <col min="3566" max="3566" width="7.75" style="242" customWidth="1"/>
    <col min="3567" max="3567" width="7.25" style="242" customWidth="1"/>
    <col min="3568" max="3568" width="9.25" style="242" customWidth="1"/>
    <col min="3569" max="3569" width="7.75" style="242" customWidth="1"/>
    <col min="3570" max="3571" width="8.75" style="242" customWidth="1"/>
    <col min="3572" max="3572" width="14.75" style="242" customWidth="1"/>
    <col min="3573" max="3573" width="13.75" style="242" customWidth="1"/>
    <col min="3574" max="3574" width="8.75" style="242" customWidth="1"/>
    <col min="3575" max="3577" width="10.75" style="242" customWidth="1"/>
    <col min="3578" max="3578" width="16.75" style="242" customWidth="1"/>
    <col min="3579" max="3582" width="10.75" style="242" customWidth="1"/>
    <col min="3583" max="3583" width="12" style="242" customWidth="1"/>
    <col min="3584" max="3584" width="10.75" style="242" customWidth="1"/>
    <col min="3585" max="3585" width="8.75" style="242" customWidth="1"/>
    <col min="3586" max="3590" width="13.75" style="242" customWidth="1"/>
    <col min="3591" max="3594" width="8.75" style="242" hidden="1"/>
    <col min="3595" max="3789" width="9" style="242" customWidth="1"/>
    <col min="3790" max="3790" width="4.5" style="242" customWidth="1"/>
    <col min="3791" max="3791" width="11" style="242" customWidth="1"/>
    <col min="3792" max="3792" width="8" style="242" customWidth="1"/>
    <col min="3793" max="3793" width="5.25" style="242" customWidth="1"/>
    <col min="3794" max="3794" width="13.25" style="242" customWidth="1"/>
    <col min="3795" max="3795" width="12.5" style="242" customWidth="1"/>
    <col min="3796" max="3805" width="10.75" style="242" customWidth="1"/>
    <col min="3806" max="3806" width="12.25" style="242" customWidth="1"/>
    <col min="3807" max="3807" width="8.25" style="242" customWidth="1"/>
    <col min="3808" max="3808" width="10.75" style="242" customWidth="1"/>
    <col min="3809" max="3809" width="10" style="242" customWidth="1"/>
    <col min="3810" max="3810" width="12.25" style="242" customWidth="1"/>
    <col min="3811" max="3811" width="9.75" style="242" customWidth="1"/>
    <col min="3812" max="3812" width="9.25" style="242" customWidth="1"/>
    <col min="3813" max="3813" width="9" style="242" customWidth="1"/>
    <col min="3814" max="3814" width="8.75" style="242" customWidth="1"/>
    <col min="3815" max="3815" width="9.75" style="242" customWidth="1"/>
    <col min="3816" max="3816" width="9.25" style="242" customWidth="1"/>
    <col min="3817" max="3817" width="7.75" style="242" customWidth="1"/>
    <col min="3818" max="3818" width="9.25" style="242" customWidth="1"/>
    <col min="3819" max="3819" width="14.75" style="242" customWidth="1"/>
    <col min="3820" max="3820" width="13.75" style="242" customWidth="1"/>
    <col min="3821" max="3821" width="8" style="242" customWidth="1"/>
    <col min="3822" max="3822" width="7.75" style="242" customWidth="1"/>
    <col min="3823" max="3823" width="7.25" style="242" customWidth="1"/>
    <col min="3824" max="3824" width="9.25" style="242" customWidth="1"/>
    <col min="3825" max="3825" width="7.75" style="242" customWidth="1"/>
    <col min="3826" max="3827" width="8.75" style="242" customWidth="1"/>
    <col min="3828" max="3828" width="14.75" style="242" customWidth="1"/>
    <col min="3829" max="3829" width="13.75" style="242" customWidth="1"/>
    <col min="3830" max="3830" width="8.75" style="242" customWidth="1"/>
    <col min="3831" max="3833" width="10.75" style="242" customWidth="1"/>
    <col min="3834" max="3834" width="16.75" style="242" customWidth="1"/>
    <col min="3835" max="3838" width="10.75" style="242" customWidth="1"/>
    <col min="3839" max="3839" width="12" style="242" customWidth="1"/>
    <col min="3840" max="3840" width="10.75" style="242" customWidth="1"/>
    <col min="3841" max="3841" width="8.75" style="242" customWidth="1"/>
    <col min="3842" max="3846" width="13.75" style="242" customWidth="1"/>
    <col min="3847" max="3850" width="8.75" style="242" hidden="1"/>
    <col min="3851" max="4045" width="9" style="242" customWidth="1"/>
    <col min="4046" max="4046" width="4.5" style="242" customWidth="1"/>
    <col min="4047" max="4047" width="11" style="242" customWidth="1"/>
    <col min="4048" max="4048" width="8" style="242" customWidth="1"/>
    <col min="4049" max="4049" width="5.25" style="242" customWidth="1"/>
    <col min="4050" max="4050" width="13.25" style="242" customWidth="1"/>
    <col min="4051" max="4051" width="12.5" style="242" customWidth="1"/>
    <col min="4052" max="4061" width="10.75" style="242" customWidth="1"/>
    <col min="4062" max="4062" width="12.25" style="242" customWidth="1"/>
    <col min="4063" max="4063" width="8.25" style="242" customWidth="1"/>
    <col min="4064" max="4064" width="10.75" style="242" customWidth="1"/>
    <col min="4065" max="4065" width="10" style="242" customWidth="1"/>
    <col min="4066" max="4066" width="12.25" style="242" customWidth="1"/>
    <col min="4067" max="4067" width="9.75" style="242" customWidth="1"/>
    <col min="4068" max="4068" width="9.25" style="242" customWidth="1"/>
    <col min="4069" max="4069" width="9" style="242" customWidth="1"/>
    <col min="4070" max="4070" width="8.75" style="242" customWidth="1"/>
    <col min="4071" max="4071" width="9.75" style="242" customWidth="1"/>
    <col min="4072" max="4072" width="9.25" style="242" customWidth="1"/>
    <col min="4073" max="4073" width="7.75" style="242" customWidth="1"/>
    <col min="4074" max="4074" width="9.25" style="242" customWidth="1"/>
    <col min="4075" max="4075" width="14.75" style="242" customWidth="1"/>
    <col min="4076" max="4076" width="13.75" style="242" customWidth="1"/>
    <col min="4077" max="4077" width="8" style="242" customWidth="1"/>
    <col min="4078" max="4078" width="7.75" style="242" customWidth="1"/>
    <col min="4079" max="4079" width="7.25" style="242" customWidth="1"/>
    <col min="4080" max="4080" width="9.25" style="242" customWidth="1"/>
    <col min="4081" max="4081" width="7.75" style="242" customWidth="1"/>
    <col min="4082" max="4083" width="8.75" style="242" customWidth="1"/>
    <col min="4084" max="4084" width="14.75" style="242" customWidth="1"/>
    <col min="4085" max="4085" width="13.75" style="242" customWidth="1"/>
    <col min="4086" max="4086" width="8.75" style="242" customWidth="1"/>
    <col min="4087" max="4089" width="10.75" style="242" customWidth="1"/>
    <col min="4090" max="4090" width="16.75" style="242" customWidth="1"/>
    <col min="4091" max="4094" width="10.75" style="242" customWidth="1"/>
    <col min="4095" max="4095" width="12" style="242" customWidth="1"/>
    <col min="4096" max="4096" width="10.75" style="242" customWidth="1"/>
    <col min="4097" max="4097" width="8.75" style="242" customWidth="1"/>
    <col min="4098" max="4102" width="13.75" style="242" customWidth="1"/>
    <col min="4103" max="4106" width="8.75" style="242" hidden="1"/>
    <col min="4107" max="4301" width="9" style="242" customWidth="1"/>
    <col min="4302" max="4302" width="4.5" style="242" customWidth="1"/>
    <col min="4303" max="4303" width="11" style="242" customWidth="1"/>
    <col min="4304" max="4304" width="8" style="242" customWidth="1"/>
    <col min="4305" max="4305" width="5.25" style="242" customWidth="1"/>
    <col min="4306" max="4306" width="13.25" style="242" customWidth="1"/>
    <col min="4307" max="4307" width="12.5" style="242" customWidth="1"/>
    <col min="4308" max="4317" width="10.75" style="242" customWidth="1"/>
    <col min="4318" max="4318" width="12.25" style="242" customWidth="1"/>
    <col min="4319" max="4319" width="8.25" style="242" customWidth="1"/>
    <col min="4320" max="4320" width="10.75" style="242" customWidth="1"/>
    <col min="4321" max="4321" width="10" style="242" customWidth="1"/>
    <col min="4322" max="4322" width="12.25" style="242" customWidth="1"/>
    <col min="4323" max="4323" width="9.75" style="242" customWidth="1"/>
    <col min="4324" max="4324" width="9.25" style="242" customWidth="1"/>
    <col min="4325" max="4325" width="9" style="242" customWidth="1"/>
    <col min="4326" max="4326" width="8.75" style="242" customWidth="1"/>
    <col min="4327" max="4327" width="9.75" style="242" customWidth="1"/>
    <col min="4328" max="4328" width="9.25" style="242" customWidth="1"/>
    <col min="4329" max="4329" width="7.75" style="242" customWidth="1"/>
    <col min="4330" max="4330" width="9.25" style="242" customWidth="1"/>
    <col min="4331" max="4331" width="14.75" style="242" customWidth="1"/>
    <col min="4332" max="4332" width="13.75" style="242" customWidth="1"/>
    <col min="4333" max="4333" width="8" style="242" customWidth="1"/>
    <col min="4334" max="4334" width="7.75" style="242" customWidth="1"/>
    <col min="4335" max="4335" width="7.25" style="242" customWidth="1"/>
    <col min="4336" max="4336" width="9.25" style="242" customWidth="1"/>
    <col min="4337" max="4337" width="7.75" style="242" customWidth="1"/>
    <col min="4338" max="4339" width="8.75" style="242" customWidth="1"/>
    <col min="4340" max="4340" width="14.75" style="242" customWidth="1"/>
    <col min="4341" max="4341" width="13.75" style="242" customWidth="1"/>
    <col min="4342" max="4342" width="8.75" style="242" customWidth="1"/>
    <col min="4343" max="4345" width="10.75" style="242" customWidth="1"/>
    <col min="4346" max="4346" width="16.75" style="242" customWidth="1"/>
    <col min="4347" max="4350" width="10.75" style="242" customWidth="1"/>
    <col min="4351" max="4351" width="12" style="242" customWidth="1"/>
    <col min="4352" max="4352" width="10.75" style="242" customWidth="1"/>
    <col min="4353" max="4353" width="8.75" style="242" customWidth="1"/>
    <col min="4354" max="4358" width="13.75" style="242" customWidth="1"/>
    <col min="4359" max="4362" width="8.75" style="242" hidden="1"/>
    <col min="4363" max="4557" width="9" style="242" customWidth="1"/>
    <col min="4558" max="4558" width="4.5" style="242" customWidth="1"/>
    <col min="4559" max="4559" width="11" style="242" customWidth="1"/>
    <col min="4560" max="4560" width="8" style="242" customWidth="1"/>
    <col min="4561" max="4561" width="5.25" style="242" customWidth="1"/>
    <col min="4562" max="4562" width="13.25" style="242" customWidth="1"/>
    <col min="4563" max="4563" width="12.5" style="242" customWidth="1"/>
    <col min="4564" max="4573" width="10.75" style="242" customWidth="1"/>
    <col min="4574" max="4574" width="12.25" style="242" customWidth="1"/>
    <col min="4575" max="4575" width="8.25" style="242" customWidth="1"/>
    <col min="4576" max="4576" width="10.75" style="242" customWidth="1"/>
    <col min="4577" max="4577" width="10" style="242" customWidth="1"/>
    <col min="4578" max="4578" width="12.25" style="242" customWidth="1"/>
    <col min="4579" max="4579" width="9.75" style="242" customWidth="1"/>
    <col min="4580" max="4580" width="9.25" style="242" customWidth="1"/>
    <col min="4581" max="4581" width="9" style="242" customWidth="1"/>
    <col min="4582" max="4582" width="8.75" style="242" customWidth="1"/>
    <col min="4583" max="4583" width="9.75" style="242" customWidth="1"/>
    <col min="4584" max="4584" width="9.25" style="242" customWidth="1"/>
    <col min="4585" max="4585" width="7.75" style="242" customWidth="1"/>
    <col min="4586" max="4586" width="9.25" style="242" customWidth="1"/>
    <col min="4587" max="4587" width="14.75" style="242" customWidth="1"/>
    <col min="4588" max="4588" width="13.75" style="242" customWidth="1"/>
    <col min="4589" max="4589" width="8" style="242" customWidth="1"/>
    <col min="4590" max="4590" width="7.75" style="242" customWidth="1"/>
    <col min="4591" max="4591" width="7.25" style="242" customWidth="1"/>
    <col min="4592" max="4592" width="9.25" style="242" customWidth="1"/>
    <col min="4593" max="4593" width="7.75" style="242" customWidth="1"/>
    <col min="4594" max="4595" width="8.75" style="242" customWidth="1"/>
    <col min="4596" max="4596" width="14.75" style="242" customWidth="1"/>
    <col min="4597" max="4597" width="13.75" style="242" customWidth="1"/>
    <col min="4598" max="4598" width="8.75" style="242" customWidth="1"/>
    <col min="4599" max="4601" width="10.75" style="242" customWidth="1"/>
    <col min="4602" max="4602" width="16.75" style="242" customWidth="1"/>
    <col min="4603" max="4606" width="10.75" style="242" customWidth="1"/>
    <col min="4607" max="4607" width="12" style="242" customWidth="1"/>
    <col min="4608" max="4608" width="10.75" style="242" customWidth="1"/>
    <col min="4609" max="4609" width="8.75" style="242" customWidth="1"/>
    <col min="4610" max="4614" width="13.75" style="242" customWidth="1"/>
    <col min="4615" max="4618" width="8.75" style="242" hidden="1"/>
    <col min="4619" max="4813" width="9" style="242" customWidth="1"/>
    <col min="4814" max="4814" width="4.5" style="242" customWidth="1"/>
    <col min="4815" max="4815" width="11" style="242" customWidth="1"/>
    <col min="4816" max="4816" width="8" style="242" customWidth="1"/>
    <col min="4817" max="4817" width="5.25" style="242" customWidth="1"/>
    <col min="4818" max="4818" width="13.25" style="242" customWidth="1"/>
    <col min="4819" max="4819" width="12.5" style="242" customWidth="1"/>
    <col min="4820" max="4829" width="10.75" style="242" customWidth="1"/>
    <col min="4830" max="4830" width="12.25" style="242" customWidth="1"/>
    <col min="4831" max="4831" width="8.25" style="242" customWidth="1"/>
    <col min="4832" max="4832" width="10.75" style="242" customWidth="1"/>
    <col min="4833" max="4833" width="10" style="242" customWidth="1"/>
    <col min="4834" max="4834" width="12.25" style="242" customWidth="1"/>
    <col min="4835" max="4835" width="9.75" style="242" customWidth="1"/>
    <col min="4836" max="4836" width="9.25" style="242" customWidth="1"/>
    <col min="4837" max="4837" width="9" style="242" customWidth="1"/>
    <col min="4838" max="4838" width="8.75" style="242" customWidth="1"/>
    <col min="4839" max="4839" width="9.75" style="242" customWidth="1"/>
    <col min="4840" max="4840" width="9.25" style="242" customWidth="1"/>
    <col min="4841" max="4841" width="7.75" style="242" customWidth="1"/>
    <col min="4842" max="4842" width="9.25" style="242" customWidth="1"/>
    <col min="4843" max="4843" width="14.75" style="242" customWidth="1"/>
    <col min="4844" max="4844" width="13.75" style="242" customWidth="1"/>
    <col min="4845" max="4845" width="8" style="242" customWidth="1"/>
    <col min="4846" max="4846" width="7.75" style="242" customWidth="1"/>
    <col min="4847" max="4847" width="7.25" style="242" customWidth="1"/>
    <col min="4848" max="4848" width="9.25" style="242" customWidth="1"/>
    <col min="4849" max="4849" width="7.75" style="242" customWidth="1"/>
    <col min="4850" max="4851" width="8.75" style="242" customWidth="1"/>
    <col min="4852" max="4852" width="14.75" style="242" customWidth="1"/>
    <col min="4853" max="4853" width="13.75" style="242" customWidth="1"/>
    <col min="4854" max="4854" width="8.75" style="242" customWidth="1"/>
    <col min="4855" max="4857" width="10.75" style="242" customWidth="1"/>
    <col min="4858" max="4858" width="16.75" style="242" customWidth="1"/>
    <col min="4859" max="4862" width="10.75" style="242" customWidth="1"/>
    <col min="4863" max="4863" width="12" style="242" customWidth="1"/>
    <col min="4864" max="4864" width="10.75" style="242" customWidth="1"/>
    <col min="4865" max="4865" width="8.75" style="242" customWidth="1"/>
    <col min="4866" max="4870" width="13.75" style="242" customWidth="1"/>
    <col min="4871" max="4874" width="8.75" style="242" hidden="1"/>
    <col min="4875" max="5069" width="9" style="242" customWidth="1"/>
    <col min="5070" max="5070" width="4.5" style="242" customWidth="1"/>
    <col min="5071" max="5071" width="11" style="242" customWidth="1"/>
    <col min="5072" max="5072" width="8" style="242" customWidth="1"/>
    <col min="5073" max="5073" width="5.25" style="242" customWidth="1"/>
    <col min="5074" max="5074" width="13.25" style="242" customWidth="1"/>
    <col min="5075" max="5075" width="12.5" style="242" customWidth="1"/>
    <col min="5076" max="5085" width="10.75" style="242" customWidth="1"/>
    <col min="5086" max="5086" width="12.25" style="242" customWidth="1"/>
    <col min="5087" max="5087" width="8.25" style="242" customWidth="1"/>
    <col min="5088" max="5088" width="10.75" style="242" customWidth="1"/>
    <col min="5089" max="5089" width="10" style="242" customWidth="1"/>
    <col min="5090" max="5090" width="12.25" style="242" customWidth="1"/>
    <col min="5091" max="5091" width="9.75" style="242" customWidth="1"/>
    <col min="5092" max="5092" width="9.25" style="242" customWidth="1"/>
    <col min="5093" max="5093" width="9" style="242" customWidth="1"/>
    <col min="5094" max="5094" width="8.75" style="242" customWidth="1"/>
    <col min="5095" max="5095" width="9.75" style="242" customWidth="1"/>
    <col min="5096" max="5096" width="9.25" style="242" customWidth="1"/>
    <col min="5097" max="5097" width="7.75" style="242" customWidth="1"/>
    <col min="5098" max="5098" width="9.25" style="242" customWidth="1"/>
    <col min="5099" max="5099" width="14.75" style="242" customWidth="1"/>
    <col min="5100" max="5100" width="13.75" style="242" customWidth="1"/>
    <col min="5101" max="5101" width="8" style="242" customWidth="1"/>
    <col min="5102" max="5102" width="7.75" style="242" customWidth="1"/>
    <col min="5103" max="5103" width="7.25" style="242" customWidth="1"/>
    <col min="5104" max="5104" width="9.25" style="242" customWidth="1"/>
    <col min="5105" max="5105" width="7.75" style="242" customWidth="1"/>
    <col min="5106" max="5107" width="8.75" style="242" customWidth="1"/>
    <col min="5108" max="5108" width="14.75" style="242" customWidth="1"/>
    <col min="5109" max="5109" width="13.75" style="242" customWidth="1"/>
    <col min="5110" max="5110" width="8.75" style="242" customWidth="1"/>
    <col min="5111" max="5113" width="10.75" style="242" customWidth="1"/>
    <col min="5114" max="5114" width="16.75" style="242" customWidth="1"/>
    <col min="5115" max="5118" width="10.75" style="242" customWidth="1"/>
    <col min="5119" max="5119" width="12" style="242" customWidth="1"/>
    <col min="5120" max="5120" width="10.75" style="242" customWidth="1"/>
    <col min="5121" max="5121" width="8.75" style="242" customWidth="1"/>
    <col min="5122" max="5126" width="13.75" style="242" customWidth="1"/>
    <col min="5127" max="5130" width="8.75" style="242" hidden="1"/>
    <col min="5131" max="5325" width="9" style="242" customWidth="1"/>
    <col min="5326" max="5326" width="4.5" style="242" customWidth="1"/>
    <col min="5327" max="5327" width="11" style="242" customWidth="1"/>
    <col min="5328" max="5328" width="8" style="242" customWidth="1"/>
    <col min="5329" max="5329" width="5.25" style="242" customWidth="1"/>
    <col min="5330" max="5330" width="13.25" style="242" customWidth="1"/>
    <col min="5331" max="5331" width="12.5" style="242" customWidth="1"/>
    <col min="5332" max="5341" width="10.75" style="242" customWidth="1"/>
    <col min="5342" max="5342" width="12.25" style="242" customWidth="1"/>
    <col min="5343" max="5343" width="8.25" style="242" customWidth="1"/>
    <col min="5344" max="5344" width="10.75" style="242" customWidth="1"/>
    <col min="5345" max="5345" width="10" style="242" customWidth="1"/>
    <col min="5346" max="5346" width="12.25" style="242" customWidth="1"/>
    <col min="5347" max="5347" width="9.75" style="242" customWidth="1"/>
    <col min="5348" max="5348" width="9.25" style="242" customWidth="1"/>
    <col min="5349" max="5349" width="9" style="242" customWidth="1"/>
    <col min="5350" max="5350" width="8.75" style="242" customWidth="1"/>
    <col min="5351" max="5351" width="9.75" style="242" customWidth="1"/>
    <col min="5352" max="5352" width="9.25" style="242" customWidth="1"/>
    <col min="5353" max="5353" width="7.75" style="242" customWidth="1"/>
    <col min="5354" max="5354" width="9.25" style="242" customWidth="1"/>
    <col min="5355" max="5355" width="14.75" style="242" customWidth="1"/>
    <col min="5356" max="5356" width="13.75" style="242" customWidth="1"/>
    <col min="5357" max="5357" width="8" style="242" customWidth="1"/>
    <col min="5358" max="5358" width="7.75" style="242" customWidth="1"/>
    <col min="5359" max="5359" width="7.25" style="242" customWidth="1"/>
    <col min="5360" max="5360" width="9.25" style="242" customWidth="1"/>
    <col min="5361" max="5361" width="7.75" style="242" customWidth="1"/>
    <col min="5362" max="5363" width="8.75" style="242" customWidth="1"/>
    <col min="5364" max="5364" width="14.75" style="242" customWidth="1"/>
    <col min="5365" max="5365" width="13.75" style="242" customWidth="1"/>
    <col min="5366" max="5366" width="8.75" style="242" customWidth="1"/>
    <col min="5367" max="5369" width="10.75" style="242" customWidth="1"/>
    <col min="5370" max="5370" width="16.75" style="242" customWidth="1"/>
    <col min="5371" max="5374" width="10.75" style="242" customWidth="1"/>
    <col min="5375" max="5375" width="12" style="242" customWidth="1"/>
    <col min="5376" max="5376" width="10.75" style="242" customWidth="1"/>
    <col min="5377" max="5377" width="8.75" style="242" customWidth="1"/>
    <col min="5378" max="5382" width="13.75" style="242" customWidth="1"/>
    <col min="5383" max="5386" width="8.75" style="242" hidden="1"/>
    <col min="5387" max="5581" width="9" style="242" customWidth="1"/>
    <col min="5582" max="5582" width="4.5" style="242" customWidth="1"/>
    <col min="5583" max="5583" width="11" style="242" customWidth="1"/>
    <col min="5584" max="5584" width="8" style="242" customWidth="1"/>
    <col min="5585" max="5585" width="5.25" style="242" customWidth="1"/>
    <col min="5586" max="5586" width="13.25" style="242" customWidth="1"/>
    <col min="5587" max="5587" width="12.5" style="242" customWidth="1"/>
    <col min="5588" max="5597" width="10.75" style="242" customWidth="1"/>
    <col min="5598" max="5598" width="12.25" style="242" customWidth="1"/>
    <col min="5599" max="5599" width="8.25" style="242" customWidth="1"/>
    <col min="5600" max="5600" width="10.75" style="242" customWidth="1"/>
    <col min="5601" max="5601" width="10" style="242" customWidth="1"/>
    <col min="5602" max="5602" width="12.25" style="242" customWidth="1"/>
    <col min="5603" max="5603" width="9.75" style="242" customWidth="1"/>
    <col min="5604" max="5604" width="9.25" style="242" customWidth="1"/>
    <col min="5605" max="5605" width="9" style="242" customWidth="1"/>
    <col min="5606" max="5606" width="8.75" style="242" customWidth="1"/>
    <col min="5607" max="5607" width="9.75" style="242" customWidth="1"/>
    <col min="5608" max="5608" width="9.25" style="242" customWidth="1"/>
    <col min="5609" max="5609" width="7.75" style="242" customWidth="1"/>
    <col min="5610" max="5610" width="9.25" style="242" customWidth="1"/>
    <col min="5611" max="5611" width="14.75" style="242" customWidth="1"/>
    <col min="5612" max="5612" width="13.75" style="242" customWidth="1"/>
    <col min="5613" max="5613" width="8" style="242" customWidth="1"/>
    <col min="5614" max="5614" width="7.75" style="242" customWidth="1"/>
    <col min="5615" max="5615" width="7.25" style="242" customWidth="1"/>
    <col min="5616" max="5616" width="9.25" style="242" customWidth="1"/>
    <col min="5617" max="5617" width="7.75" style="242" customWidth="1"/>
    <col min="5618" max="5619" width="8.75" style="242" customWidth="1"/>
    <col min="5620" max="5620" width="14.75" style="242" customWidth="1"/>
    <col min="5621" max="5621" width="13.75" style="242" customWidth="1"/>
    <col min="5622" max="5622" width="8.75" style="242" customWidth="1"/>
    <col min="5623" max="5625" width="10.75" style="242" customWidth="1"/>
    <col min="5626" max="5626" width="16.75" style="242" customWidth="1"/>
    <col min="5627" max="5630" width="10.75" style="242" customWidth="1"/>
    <col min="5631" max="5631" width="12" style="242" customWidth="1"/>
    <col min="5632" max="5632" width="10.75" style="242" customWidth="1"/>
    <col min="5633" max="5633" width="8.75" style="242" customWidth="1"/>
    <col min="5634" max="5638" width="13.75" style="242" customWidth="1"/>
    <col min="5639" max="5642" width="8.75" style="242" hidden="1"/>
    <col min="5643" max="5837" width="9" style="242" customWidth="1"/>
    <col min="5838" max="5838" width="4.5" style="242" customWidth="1"/>
    <col min="5839" max="5839" width="11" style="242" customWidth="1"/>
    <col min="5840" max="5840" width="8" style="242" customWidth="1"/>
    <col min="5841" max="5841" width="5.25" style="242" customWidth="1"/>
    <col min="5842" max="5842" width="13.25" style="242" customWidth="1"/>
    <col min="5843" max="5843" width="12.5" style="242" customWidth="1"/>
    <col min="5844" max="5853" width="10.75" style="242" customWidth="1"/>
    <col min="5854" max="5854" width="12.25" style="242" customWidth="1"/>
    <col min="5855" max="5855" width="8.25" style="242" customWidth="1"/>
    <col min="5856" max="5856" width="10.75" style="242" customWidth="1"/>
    <col min="5857" max="5857" width="10" style="242" customWidth="1"/>
    <col min="5858" max="5858" width="12.25" style="242" customWidth="1"/>
    <col min="5859" max="5859" width="9.75" style="242" customWidth="1"/>
    <col min="5860" max="5860" width="9.25" style="242" customWidth="1"/>
    <col min="5861" max="5861" width="9" style="242" customWidth="1"/>
    <col min="5862" max="5862" width="8.75" style="242" customWidth="1"/>
    <col min="5863" max="5863" width="9.75" style="242" customWidth="1"/>
    <col min="5864" max="5864" width="9.25" style="242" customWidth="1"/>
    <col min="5865" max="5865" width="7.75" style="242" customWidth="1"/>
    <col min="5866" max="5866" width="9.25" style="242" customWidth="1"/>
    <col min="5867" max="5867" width="14.75" style="242" customWidth="1"/>
    <col min="5868" max="5868" width="13.75" style="242" customWidth="1"/>
    <col min="5869" max="5869" width="8" style="242" customWidth="1"/>
    <col min="5870" max="5870" width="7.75" style="242" customWidth="1"/>
    <col min="5871" max="5871" width="7.25" style="242" customWidth="1"/>
    <col min="5872" max="5872" width="9.25" style="242" customWidth="1"/>
    <col min="5873" max="5873" width="7.75" style="242" customWidth="1"/>
    <col min="5874" max="5875" width="8.75" style="242" customWidth="1"/>
    <col min="5876" max="5876" width="14.75" style="242" customWidth="1"/>
    <col min="5877" max="5877" width="13.75" style="242" customWidth="1"/>
    <col min="5878" max="5878" width="8.75" style="242" customWidth="1"/>
    <col min="5879" max="5881" width="10.75" style="242" customWidth="1"/>
    <col min="5882" max="5882" width="16.75" style="242" customWidth="1"/>
    <col min="5883" max="5886" width="10.75" style="242" customWidth="1"/>
    <col min="5887" max="5887" width="12" style="242" customWidth="1"/>
    <col min="5888" max="5888" width="10.75" style="242" customWidth="1"/>
    <col min="5889" max="5889" width="8.75" style="242" customWidth="1"/>
    <col min="5890" max="5894" width="13.75" style="242" customWidth="1"/>
    <col min="5895" max="5898" width="8.75" style="242" hidden="1"/>
    <col min="5899" max="6093" width="9" style="242" customWidth="1"/>
    <col min="6094" max="6094" width="4.5" style="242" customWidth="1"/>
    <col min="6095" max="6095" width="11" style="242" customWidth="1"/>
    <col min="6096" max="6096" width="8" style="242" customWidth="1"/>
    <col min="6097" max="6097" width="5.25" style="242" customWidth="1"/>
    <col min="6098" max="6098" width="13.25" style="242" customWidth="1"/>
    <col min="6099" max="6099" width="12.5" style="242" customWidth="1"/>
    <col min="6100" max="6109" width="10.75" style="242" customWidth="1"/>
    <col min="6110" max="6110" width="12.25" style="242" customWidth="1"/>
    <col min="6111" max="6111" width="8.25" style="242" customWidth="1"/>
    <col min="6112" max="6112" width="10.75" style="242" customWidth="1"/>
    <col min="6113" max="6113" width="10" style="242" customWidth="1"/>
    <col min="6114" max="6114" width="12.25" style="242" customWidth="1"/>
    <col min="6115" max="6115" width="9.75" style="242" customWidth="1"/>
    <col min="6116" max="6116" width="9.25" style="242" customWidth="1"/>
    <col min="6117" max="6117" width="9" style="242" customWidth="1"/>
    <col min="6118" max="6118" width="8.75" style="242" customWidth="1"/>
    <col min="6119" max="6119" width="9.75" style="242" customWidth="1"/>
    <col min="6120" max="6120" width="9.25" style="242" customWidth="1"/>
    <col min="6121" max="6121" width="7.75" style="242" customWidth="1"/>
    <col min="6122" max="6122" width="9.25" style="242" customWidth="1"/>
    <col min="6123" max="6123" width="14.75" style="242" customWidth="1"/>
    <col min="6124" max="6124" width="13.75" style="242" customWidth="1"/>
    <col min="6125" max="6125" width="8" style="242" customWidth="1"/>
    <col min="6126" max="6126" width="7.75" style="242" customWidth="1"/>
    <col min="6127" max="6127" width="7.25" style="242" customWidth="1"/>
    <col min="6128" max="6128" width="9.25" style="242" customWidth="1"/>
    <col min="6129" max="6129" width="7.75" style="242" customWidth="1"/>
    <col min="6130" max="6131" width="8.75" style="242" customWidth="1"/>
    <col min="6132" max="6132" width="14.75" style="242" customWidth="1"/>
    <col min="6133" max="6133" width="13.75" style="242" customWidth="1"/>
    <col min="6134" max="6134" width="8.75" style="242" customWidth="1"/>
    <col min="6135" max="6137" width="10.75" style="242" customWidth="1"/>
    <col min="6138" max="6138" width="16.75" style="242" customWidth="1"/>
    <col min="6139" max="6142" width="10.75" style="242" customWidth="1"/>
    <col min="6143" max="6143" width="12" style="242" customWidth="1"/>
    <col min="6144" max="6144" width="10.75" style="242" customWidth="1"/>
    <col min="6145" max="6145" width="8.75" style="242" customWidth="1"/>
    <col min="6146" max="6150" width="13.75" style="242" customWidth="1"/>
    <col min="6151" max="6154" width="8.75" style="242" hidden="1"/>
    <col min="6155" max="6349" width="9" style="242" customWidth="1"/>
    <col min="6350" max="6350" width="4.5" style="242" customWidth="1"/>
    <col min="6351" max="6351" width="11" style="242" customWidth="1"/>
    <col min="6352" max="6352" width="8" style="242" customWidth="1"/>
    <col min="6353" max="6353" width="5.25" style="242" customWidth="1"/>
    <col min="6354" max="6354" width="13.25" style="242" customWidth="1"/>
    <col min="6355" max="6355" width="12.5" style="242" customWidth="1"/>
    <col min="6356" max="6365" width="10.75" style="242" customWidth="1"/>
    <col min="6366" max="6366" width="12.25" style="242" customWidth="1"/>
    <col min="6367" max="6367" width="8.25" style="242" customWidth="1"/>
    <col min="6368" max="6368" width="10.75" style="242" customWidth="1"/>
    <col min="6369" max="6369" width="10" style="242" customWidth="1"/>
    <col min="6370" max="6370" width="12.25" style="242" customWidth="1"/>
    <col min="6371" max="6371" width="9.75" style="242" customWidth="1"/>
    <col min="6372" max="6372" width="9.25" style="242" customWidth="1"/>
    <col min="6373" max="6373" width="9" style="242" customWidth="1"/>
    <col min="6374" max="6374" width="8.75" style="242" customWidth="1"/>
    <col min="6375" max="6375" width="9.75" style="242" customWidth="1"/>
    <col min="6376" max="6376" width="9.25" style="242" customWidth="1"/>
    <col min="6377" max="6377" width="7.75" style="242" customWidth="1"/>
    <col min="6378" max="6378" width="9.25" style="242" customWidth="1"/>
    <col min="6379" max="6379" width="14.75" style="242" customWidth="1"/>
    <col min="6380" max="6380" width="13.75" style="242" customWidth="1"/>
    <col min="6381" max="6381" width="8" style="242" customWidth="1"/>
    <col min="6382" max="6382" width="7.75" style="242" customWidth="1"/>
    <col min="6383" max="6383" width="7.25" style="242" customWidth="1"/>
    <col min="6384" max="6384" width="9.25" style="242" customWidth="1"/>
    <col min="6385" max="6385" width="7.75" style="242" customWidth="1"/>
    <col min="6386" max="6387" width="8.75" style="242" customWidth="1"/>
    <col min="6388" max="6388" width="14.75" style="242" customWidth="1"/>
    <col min="6389" max="6389" width="13.75" style="242" customWidth="1"/>
    <col min="6390" max="6390" width="8.75" style="242" customWidth="1"/>
    <col min="6391" max="6393" width="10.75" style="242" customWidth="1"/>
    <col min="6394" max="6394" width="16.75" style="242" customWidth="1"/>
    <col min="6395" max="6398" width="10.75" style="242" customWidth="1"/>
    <col min="6399" max="6399" width="12" style="242" customWidth="1"/>
    <col min="6400" max="6400" width="10.75" style="242" customWidth="1"/>
    <col min="6401" max="6401" width="8.75" style="242" customWidth="1"/>
    <col min="6402" max="6406" width="13.75" style="242" customWidth="1"/>
    <col min="6407" max="6410" width="8.75" style="242" hidden="1"/>
    <col min="6411" max="6605" width="9" style="242" customWidth="1"/>
    <col min="6606" max="6606" width="4.5" style="242" customWidth="1"/>
    <col min="6607" max="6607" width="11" style="242" customWidth="1"/>
    <col min="6608" max="6608" width="8" style="242" customWidth="1"/>
    <col min="6609" max="6609" width="5.25" style="242" customWidth="1"/>
    <col min="6610" max="6610" width="13.25" style="242" customWidth="1"/>
    <col min="6611" max="6611" width="12.5" style="242" customWidth="1"/>
    <col min="6612" max="6621" width="10.75" style="242" customWidth="1"/>
    <col min="6622" max="6622" width="12.25" style="242" customWidth="1"/>
    <col min="6623" max="6623" width="8.25" style="242" customWidth="1"/>
    <col min="6624" max="6624" width="10.75" style="242" customWidth="1"/>
    <col min="6625" max="6625" width="10" style="242" customWidth="1"/>
    <col min="6626" max="6626" width="12.25" style="242" customWidth="1"/>
    <col min="6627" max="6627" width="9.75" style="242" customWidth="1"/>
    <col min="6628" max="6628" width="9.25" style="242" customWidth="1"/>
    <col min="6629" max="6629" width="9" style="242" customWidth="1"/>
    <col min="6630" max="6630" width="8.75" style="242" customWidth="1"/>
    <col min="6631" max="6631" width="9.75" style="242" customWidth="1"/>
    <col min="6632" max="6632" width="9.25" style="242" customWidth="1"/>
    <col min="6633" max="6633" width="7.75" style="242" customWidth="1"/>
    <col min="6634" max="6634" width="9.25" style="242" customWidth="1"/>
    <col min="6635" max="6635" width="14.75" style="242" customWidth="1"/>
    <col min="6636" max="6636" width="13.75" style="242" customWidth="1"/>
    <col min="6637" max="6637" width="8" style="242" customWidth="1"/>
    <col min="6638" max="6638" width="7.75" style="242" customWidth="1"/>
    <col min="6639" max="6639" width="7.25" style="242" customWidth="1"/>
    <col min="6640" max="6640" width="9.25" style="242" customWidth="1"/>
    <col min="6641" max="6641" width="7.75" style="242" customWidth="1"/>
    <col min="6642" max="6643" width="8.75" style="242" customWidth="1"/>
    <col min="6644" max="6644" width="14.75" style="242" customWidth="1"/>
    <col min="6645" max="6645" width="13.75" style="242" customWidth="1"/>
    <col min="6646" max="6646" width="8.75" style="242" customWidth="1"/>
    <col min="6647" max="6649" width="10.75" style="242" customWidth="1"/>
    <col min="6650" max="6650" width="16.75" style="242" customWidth="1"/>
    <col min="6651" max="6654" width="10.75" style="242" customWidth="1"/>
    <col min="6655" max="6655" width="12" style="242" customWidth="1"/>
    <col min="6656" max="6656" width="10.75" style="242" customWidth="1"/>
    <col min="6657" max="6657" width="8.75" style="242" customWidth="1"/>
    <col min="6658" max="6662" width="13.75" style="242" customWidth="1"/>
    <col min="6663" max="6666" width="8.75" style="242" hidden="1"/>
    <col min="6667" max="6861" width="9" style="242" customWidth="1"/>
    <col min="6862" max="6862" width="4.5" style="242" customWidth="1"/>
    <col min="6863" max="6863" width="11" style="242" customWidth="1"/>
    <col min="6864" max="6864" width="8" style="242" customWidth="1"/>
    <col min="6865" max="6865" width="5.25" style="242" customWidth="1"/>
    <col min="6866" max="6866" width="13.25" style="242" customWidth="1"/>
    <col min="6867" max="6867" width="12.5" style="242" customWidth="1"/>
    <col min="6868" max="6877" width="10.75" style="242" customWidth="1"/>
    <col min="6878" max="6878" width="12.25" style="242" customWidth="1"/>
    <col min="6879" max="6879" width="8.25" style="242" customWidth="1"/>
    <col min="6880" max="6880" width="10.75" style="242" customWidth="1"/>
    <col min="6881" max="6881" width="10" style="242" customWidth="1"/>
    <col min="6882" max="6882" width="12.25" style="242" customWidth="1"/>
    <col min="6883" max="6883" width="9.75" style="242" customWidth="1"/>
    <col min="6884" max="6884" width="9.25" style="242" customWidth="1"/>
    <col min="6885" max="6885" width="9" style="242" customWidth="1"/>
    <col min="6886" max="6886" width="8.75" style="242" customWidth="1"/>
    <col min="6887" max="6887" width="9.75" style="242" customWidth="1"/>
    <col min="6888" max="6888" width="9.25" style="242" customWidth="1"/>
    <col min="6889" max="6889" width="7.75" style="242" customWidth="1"/>
    <col min="6890" max="6890" width="9.25" style="242" customWidth="1"/>
    <col min="6891" max="6891" width="14.75" style="242" customWidth="1"/>
    <col min="6892" max="6892" width="13.75" style="242" customWidth="1"/>
    <col min="6893" max="6893" width="8" style="242" customWidth="1"/>
    <col min="6894" max="6894" width="7.75" style="242" customWidth="1"/>
    <col min="6895" max="6895" width="7.25" style="242" customWidth="1"/>
    <col min="6896" max="6896" width="9.25" style="242" customWidth="1"/>
    <col min="6897" max="6897" width="7.75" style="242" customWidth="1"/>
    <col min="6898" max="6899" width="8.75" style="242" customWidth="1"/>
    <col min="6900" max="6900" width="14.75" style="242" customWidth="1"/>
    <col min="6901" max="6901" width="13.75" style="242" customWidth="1"/>
    <col min="6902" max="6902" width="8.75" style="242" customWidth="1"/>
    <col min="6903" max="6905" width="10.75" style="242" customWidth="1"/>
    <col min="6906" max="6906" width="16.75" style="242" customWidth="1"/>
    <col min="6907" max="6910" width="10.75" style="242" customWidth="1"/>
    <col min="6911" max="6911" width="12" style="242" customWidth="1"/>
    <col min="6912" max="6912" width="10.75" style="242" customWidth="1"/>
    <col min="6913" max="6913" width="8.75" style="242" customWidth="1"/>
    <col min="6914" max="6918" width="13.75" style="242" customWidth="1"/>
    <col min="6919" max="6922" width="8.75" style="242" hidden="1"/>
    <col min="6923" max="7117" width="9" style="242" customWidth="1"/>
    <col min="7118" max="7118" width="4.5" style="242" customWidth="1"/>
    <col min="7119" max="7119" width="11" style="242" customWidth="1"/>
    <col min="7120" max="7120" width="8" style="242" customWidth="1"/>
    <col min="7121" max="7121" width="5.25" style="242" customWidth="1"/>
    <col min="7122" max="7122" width="13.25" style="242" customWidth="1"/>
    <col min="7123" max="7123" width="12.5" style="242" customWidth="1"/>
    <col min="7124" max="7133" width="10.75" style="242" customWidth="1"/>
    <col min="7134" max="7134" width="12.25" style="242" customWidth="1"/>
    <col min="7135" max="7135" width="8.25" style="242" customWidth="1"/>
    <col min="7136" max="7136" width="10.75" style="242" customWidth="1"/>
    <col min="7137" max="7137" width="10" style="242" customWidth="1"/>
    <col min="7138" max="7138" width="12.25" style="242" customWidth="1"/>
    <col min="7139" max="7139" width="9.75" style="242" customWidth="1"/>
    <col min="7140" max="7140" width="9.25" style="242" customWidth="1"/>
    <col min="7141" max="7141" width="9" style="242" customWidth="1"/>
    <col min="7142" max="7142" width="8.75" style="242" customWidth="1"/>
    <col min="7143" max="7143" width="9.75" style="242" customWidth="1"/>
    <col min="7144" max="7144" width="9.25" style="242" customWidth="1"/>
    <col min="7145" max="7145" width="7.75" style="242" customWidth="1"/>
    <col min="7146" max="7146" width="9.25" style="242" customWidth="1"/>
    <col min="7147" max="7147" width="14.75" style="242" customWidth="1"/>
    <col min="7148" max="7148" width="13.75" style="242" customWidth="1"/>
    <col min="7149" max="7149" width="8" style="242" customWidth="1"/>
    <col min="7150" max="7150" width="7.75" style="242" customWidth="1"/>
    <col min="7151" max="7151" width="7.25" style="242" customWidth="1"/>
    <col min="7152" max="7152" width="9.25" style="242" customWidth="1"/>
    <col min="7153" max="7153" width="7.75" style="242" customWidth="1"/>
    <col min="7154" max="7155" width="8.75" style="242" customWidth="1"/>
    <col min="7156" max="7156" width="14.75" style="242" customWidth="1"/>
    <col min="7157" max="7157" width="13.75" style="242" customWidth="1"/>
    <col min="7158" max="7158" width="8.75" style="242" customWidth="1"/>
    <col min="7159" max="7161" width="10.75" style="242" customWidth="1"/>
    <col min="7162" max="7162" width="16.75" style="242" customWidth="1"/>
    <col min="7163" max="7166" width="10.75" style="242" customWidth="1"/>
    <col min="7167" max="7167" width="12" style="242" customWidth="1"/>
    <col min="7168" max="7168" width="10.75" style="242" customWidth="1"/>
    <col min="7169" max="7169" width="8.75" style="242" customWidth="1"/>
    <col min="7170" max="7174" width="13.75" style="242" customWidth="1"/>
    <col min="7175" max="7178" width="8.75" style="242" hidden="1"/>
    <col min="7179" max="7373" width="9" style="242" customWidth="1"/>
    <col min="7374" max="7374" width="4.5" style="242" customWidth="1"/>
    <col min="7375" max="7375" width="11" style="242" customWidth="1"/>
    <col min="7376" max="7376" width="8" style="242" customWidth="1"/>
    <col min="7377" max="7377" width="5.25" style="242" customWidth="1"/>
    <col min="7378" max="7378" width="13.25" style="242" customWidth="1"/>
    <col min="7379" max="7379" width="12.5" style="242" customWidth="1"/>
    <col min="7380" max="7389" width="10.75" style="242" customWidth="1"/>
    <col min="7390" max="7390" width="12.25" style="242" customWidth="1"/>
    <col min="7391" max="7391" width="8.25" style="242" customWidth="1"/>
    <col min="7392" max="7392" width="10.75" style="242" customWidth="1"/>
    <col min="7393" max="7393" width="10" style="242" customWidth="1"/>
    <col min="7394" max="7394" width="12.25" style="242" customWidth="1"/>
    <col min="7395" max="7395" width="9.75" style="242" customWidth="1"/>
    <col min="7396" max="7396" width="9.25" style="242" customWidth="1"/>
    <col min="7397" max="7397" width="9" style="242" customWidth="1"/>
    <col min="7398" max="7398" width="8.75" style="242" customWidth="1"/>
    <col min="7399" max="7399" width="9.75" style="242" customWidth="1"/>
    <col min="7400" max="7400" width="9.25" style="242" customWidth="1"/>
    <col min="7401" max="7401" width="7.75" style="242" customWidth="1"/>
    <col min="7402" max="7402" width="9.25" style="242" customWidth="1"/>
    <col min="7403" max="7403" width="14.75" style="242" customWidth="1"/>
    <col min="7404" max="7404" width="13.75" style="242" customWidth="1"/>
    <col min="7405" max="7405" width="8" style="242" customWidth="1"/>
    <col min="7406" max="7406" width="7.75" style="242" customWidth="1"/>
    <col min="7407" max="7407" width="7.25" style="242" customWidth="1"/>
    <col min="7408" max="7408" width="9.25" style="242" customWidth="1"/>
    <col min="7409" max="7409" width="7.75" style="242" customWidth="1"/>
    <col min="7410" max="7411" width="8.75" style="242" customWidth="1"/>
    <col min="7412" max="7412" width="14.75" style="242" customWidth="1"/>
    <col min="7413" max="7413" width="13.75" style="242" customWidth="1"/>
    <col min="7414" max="7414" width="8.75" style="242" customWidth="1"/>
    <col min="7415" max="7417" width="10.75" style="242" customWidth="1"/>
    <col min="7418" max="7418" width="16.75" style="242" customWidth="1"/>
    <col min="7419" max="7422" width="10.75" style="242" customWidth="1"/>
    <col min="7423" max="7423" width="12" style="242" customWidth="1"/>
    <col min="7424" max="7424" width="10.75" style="242" customWidth="1"/>
    <col min="7425" max="7425" width="8.75" style="242" customWidth="1"/>
    <col min="7426" max="7430" width="13.75" style="242" customWidth="1"/>
    <col min="7431" max="7434" width="8.75" style="242" hidden="1"/>
    <col min="7435" max="7629" width="9" style="242" customWidth="1"/>
    <col min="7630" max="7630" width="4.5" style="242" customWidth="1"/>
    <col min="7631" max="7631" width="11" style="242" customWidth="1"/>
    <col min="7632" max="7632" width="8" style="242" customWidth="1"/>
    <col min="7633" max="7633" width="5.25" style="242" customWidth="1"/>
    <col min="7634" max="7634" width="13.25" style="242" customWidth="1"/>
    <col min="7635" max="7635" width="12.5" style="242" customWidth="1"/>
    <col min="7636" max="7645" width="10.75" style="242" customWidth="1"/>
    <col min="7646" max="7646" width="12.25" style="242" customWidth="1"/>
    <col min="7647" max="7647" width="8.25" style="242" customWidth="1"/>
    <col min="7648" max="7648" width="10.75" style="242" customWidth="1"/>
    <col min="7649" max="7649" width="10" style="242" customWidth="1"/>
    <col min="7650" max="7650" width="12.25" style="242" customWidth="1"/>
    <col min="7651" max="7651" width="9.75" style="242" customWidth="1"/>
    <col min="7652" max="7652" width="9.25" style="242" customWidth="1"/>
    <col min="7653" max="7653" width="9" style="242" customWidth="1"/>
    <col min="7654" max="7654" width="8.75" style="242" customWidth="1"/>
    <col min="7655" max="7655" width="9.75" style="242" customWidth="1"/>
    <col min="7656" max="7656" width="9.25" style="242" customWidth="1"/>
    <col min="7657" max="7657" width="7.75" style="242" customWidth="1"/>
    <col min="7658" max="7658" width="9.25" style="242" customWidth="1"/>
    <col min="7659" max="7659" width="14.75" style="242" customWidth="1"/>
    <col min="7660" max="7660" width="13.75" style="242" customWidth="1"/>
    <col min="7661" max="7661" width="8" style="242" customWidth="1"/>
    <col min="7662" max="7662" width="7.75" style="242" customWidth="1"/>
    <col min="7663" max="7663" width="7.25" style="242" customWidth="1"/>
    <col min="7664" max="7664" width="9.25" style="242" customWidth="1"/>
    <col min="7665" max="7665" width="7.75" style="242" customWidth="1"/>
    <col min="7666" max="7667" width="8.75" style="242" customWidth="1"/>
    <col min="7668" max="7668" width="14.75" style="242" customWidth="1"/>
    <col min="7669" max="7669" width="13.75" style="242" customWidth="1"/>
    <col min="7670" max="7670" width="8.75" style="242" customWidth="1"/>
    <col min="7671" max="7673" width="10.75" style="242" customWidth="1"/>
    <col min="7674" max="7674" width="16.75" style="242" customWidth="1"/>
    <col min="7675" max="7678" width="10.75" style="242" customWidth="1"/>
    <col min="7679" max="7679" width="12" style="242" customWidth="1"/>
    <col min="7680" max="7680" width="10.75" style="242" customWidth="1"/>
    <col min="7681" max="7681" width="8.75" style="242" customWidth="1"/>
    <col min="7682" max="7686" width="13.75" style="242" customWidth="1"/>
    <col min="7687" max="7690" width="8.75" style="242" hidden="1"/>
    <col min="7691" max="7885" width="9" style="242" customWidth="1"/>
    <col min="7886" max="7886" width="4.5" style="242" customWidth="1"/>
    <col min="7887" max="7887" width="11" style="242" customWidth="1"/>
    <col min="7888" max="7888" width="8" style="242" customWidth="1"/>
    <col min="7889" max="7889" width="5.25" style="242" customWidth="1"/>
    <col min="7890" max="7890" width="13.25" style="242" customWidth="1"/>
    <col min="7891" max="7891" width="12.5" style="242" customWidth="1"/>
    <col min="7892" max="7901" width="10.75" style="242" customWidth="1"/>
    <col min="7902" max="7902" width="12.25" style="242" customWidth="1"/>
    <col min="7903" max="7903" width="8.25" style="242" customWidth="1"/>
    <col min="7904" max="7904" width="10.75" style="242" customWidth="1"/>
    <col min="7905" max="7905" width="10" style="242" customWidth="1"/>
    <col min="7906" max="7906" width="12.25" style="242" customWidth="1"/>
    <col min="7907" max="7907" width="9.75" style="242" customWidth="1"/>
    <col min="7908" max="7908" width="9.25" style="242" customWidth="1"/>
    <col min="7909" max="7909" width="9" style="242" customWidth="1"/>
    <col min="7910" max="7910" width="8.75" style="242" customWidth="1"/>
    <col min="7911" max="7911" width="9.75" style="242" customWidth="1"/>
    <col min="7912" max="7912" width="9.25" style="242" customWidth="1"/>
    <col min="7913" max="7913" width="7.75" style="242" customWidth="1"/>
    <col min="7914" max="7914" width="9.25" style="242" customWidth="1"/>
    <col min="7915" max="7915" width="14.75" style="242" customWidth="1"/>
    <col min="7916" max="7916" width="13.75" style="242" customWidth="1"/>
    <col min="7917" max="7917" width="8" style="242" customWidth="1"/>
    <col min="7918" max="7918" width="7.75" style="242" customWidth="1"/>
    <col min="7919" max="7919" width="7.25" style="242" customWidth="1"/>
    <col min="7920" max="7920" width="9.25" style="242" customWidth="1"/>
    <col min="7921" max="7921" width="7.75" style="242" customWidth="1"/>
    <col min="7922" max="7923" width="8.75" style="242" customWidth="1"/>
    <col min="7924" max="7924" width="14.75" style="242" customWidth="1"/>
    <col min="7925" max="7925" width="13.75" style="242" customWidth="1"/>
    <col min="7926" max="7926" width="8.75" style="242" customWidth="1"/>
    <col min="7927" max="7929" width="10.75" style="242" customWidth="1"/>
    <col min="7930" max="7930" width="16.75" style="242" customWidth="1"/>
    <col min="7931" max="7934" width="10.75" style="242" customWidth="1"/>
    <col min="7935" max="7935" width="12" style="242" customWidth="1"/>
    <col min="7936" max="7936" width="10.75" style="242" customWidth="1"/>
    <col min="7937" max="7937" width="8.75" style="242" customWidth="1"/>
    <col min="7938" max="7942" width="13.75" style="242" customWidth="1"/>
    <col min="7943" max="7946" width="8.75" style="242" hidden="1"/>
    <col min="7947" max="8141" width="9" style="242" customWidth="1"/>
    <col min="8142" max="8142" width="4.5" style="242" customWidth="1"/>
    <col min="8143" max="8143" width="11" style="242" customWidth="1"/>
    <col min="8144" max="8144" width="8" style="242" customWidth="1"/>
    <col min="8145" max="8145" width="5.25" style="242" customWidth="1"/>
    <col min="8146" max="8146" width="13.25" style="242" customWidth="1"/>
    <col min="8147" max="8147" width="12.5" style="242" customWidth="1"/>
    <col min="8148" max="8157" width="10.75" style="242" customWidth="1"/>
    <col min="8158" max="8158" width="12.25" style="242" customWidth="1"/>
    <col min="8159" max="8159" width="8.25" style="242" customWidth="1"/>
    <col min="8160" max="8160" width="10.75" style="242" customWidth="1"/>
    <col min="8161" max="8161" width="10" style="242" customWidth="1"/>
    <col min="8162" max="8162" width="12.25" style="242" customWidth="1"/>
    <col min="8163" max="8163" width="9.75" style="242" customWidth="1"/>
    <col min="8164" max="8164" width="9.25" style="242" customWidth="1"/>
    <col min="8165" max="8165" width="9" style="242" customWidth="1"/>
    <col min="8166" max="8166" width="8.75" style="242" customWidth="1"/>
    <col min="8167" max="8167" width="9.75" style="242" customWidth="1"/>
    <col min="8168" max="8168" width="9.25" style="242" customWidth="1"/>
    <col min="8169" max="8169" width="7.75" style="242" customWidth="1"/>
    <col min="8170" max="8170" width="9.25" style="242" customWidth="1"/>
    <col min="8171" max="8171" width="14.75" style="242" customWidth="1"/>
    <col min="8172" max="8172" width="13.75" style="242" customWidth="1"/>
    <col min="8173" max="8173" width="8" style="242" customWidth="1"/>
    <col min="8174" max="8174" width="7.75" style="242" customWidth="1"/>
    <col min="8175" max="8175" width="7.25" style="242" customWidth="1"/>
    <col min="8176" max="8176" width="9.25" style="242" customWidth="1"/>
    <col min="8177" max="8177" width="7.75" style="242" customWidth="1"/>
    <col min="8178" max="8179" width="8.75" style="242" customWidth="1"/>
    <col min="8180" max="8180" width="14.75" style="242" customWidth="1"/>
    <col min="8181" max="8181" width="13.75" style="242" customWidth="1"/>
    <col min="8182" max="8182" width="8.75" style="242" customWidth="1"/>
    <col min="8183" max="8185" width="10.75" style="242" customWidth="1"/>
    <col min="8186" max="8186" width="16.75" style="242" customWidth="1"/>
    <col min="8187" max="8190" width="10.75" style="242" customWidth="1"/>
    <col min="8191" max="8191" width="12" style="242" customWidth="1"/>
    <col min="8192" max="8192" width="10.75" style="242" customWidth="1"/>
    <col min="8193" max="8193" width="8.75" style="242" customWidth="1"/>
    <col min="8194" max="8198" width="13.75" style="242" customWidth="1"/>
    <col min="8199" max="8202" width="8.75" style="242" hidden="1"/>
    <col min="8203" max="8397" width="9" style="242" customWidth="1"/>
    <col min="8398" max="8398" width="4.5" style="242" customWidth="1"/>
    <col min="8399" max="8399" width="11" style="242" customWidth="1"/>
    <col min="8400" max="8400" width="8" style="242" customWidth="1"/>
    <col min="8401" max="8401" width="5.25" style="242" customWidth="1"/>
    <col min="8402" max="8402" width="13.25" style="242" customWidth="1"/>
    <col min="8403" max="8403" width="12.5" style="242" customWidth="1"/>
    <col min="8404" max="8413" width="10.75" style="242" customWidth="1"/>
    <col min="8414" max="8414" width="12.25" style="242" customWidth="1"/>
    <col min="8415" max="8415" width="8.25" style="242" customWidth="1"/>
    <col min="8416" max="8416" width="10.75" style="242" customWidth="1"/>
    <col min="8417" max="8417" width="10" style="242" customWidth="1"/>
    <col min="8418" max="8418" width="12.25" style="242" customWidth="1"/>
    <col min="8419" max="8419" width="9.75" style="242" customWidth="1"/>
    <col min="8420" max="8420" width="9.25" style="242" customWidth="1"/>
    <col min="8421" max="8421" width="9" style="242" customWidth="1"/>
    <col min="8422" max="8422" width="8.75" style="242" customWidth="1"/>
    <col min="8423" max="8423" width="9.75" style="242" customWidth="1"/>
    <col min="8424" max="8424" width="9.25" style="242" customWidth="1"/>
    <col min="8425" max="8425" width="7.75" style="242" customWidth="1"/>
    <col min="8426" max="8426" width="9.25" style="242" customWidth="1"/>
    <col min="8427" max="8427" width="14.75" style="242" customWidth="1"/>
    <col min="8428" max="8428" width="13.75" style="242" customWidth="1"/>
    <col min="8429" max="8429" width="8" style="242" customWidth="1"/>
    <col min="8430" max="8430" width="7.75" style="242" customWidth="1"/>
    <col min="8431" max="8431" width="7.25" style="242" customWidth="1"/>
    <col min="8432" max="8432" width="9.25" style="242" customWidth="1"/>
    <col min="8433" max="8433" width="7.75" style="242" customWidth="1"/>
    <col min="8434" max="8435" width="8.75" style="242" customWidth="1"/>
    <col min="8436" max="8436" width="14.75" style="242" customWidth="1"/>
    <col min="8437" max="8437" width="13.75" style="242" customWidth="1"/>
    <col min="8438" max="8438" width="8.75" style="242" customWidth="1"/>
    <col min="8439" max="8441" width="10.75" style="242" customWidth="1"/>
    <col min="8442" max="8442" width="16.75" style="242" customWidth="1"/>
    <col min="8443" max="8446" width="10.75" style="242" customWidth="1"/>
    <col min="8447" max="8447" width="12" style="242" customWidth="1"/>
    <col min="8448" max="8448" width="10.75" style="242" customWidth="1"/>
    <col min="8449" max="8449" width="8.75" style="242" customWidth="1"/>
    <col min="8450" max="8454" width="13.75" style="242" customWidth="1"/>
    <col min="8455" max="8458" width="8.75" style="242" hidden="1"/>
    <col min="8459" max="8653" width="9" style="242" customWidth="1"/>
    <col min="8654" max="8654" width="4.5" style="242" customWidth="1"/>
    <col min="8655" max="8655" width="11" style="242" customWidth="1"/>
    <col min="8656" max="8656" width="8" style="242" customWidth="1"/>
    <col min="8657" max="8657" width="5.25" style="242" customWidth="1"/>
    <col min="8658" max="8658" width="13.25" style="242" customWidth="1"/>
    <col min="8659" max="8659" width="12.5" style="242" customWidth="1"/>
    <col min="8660" max="8669" width="10.75" style="242" customWidth="1"/>
    <col min="8670" max="8670" width="12.25" style="242" customWidth="1"/>
    <col min="8671" max="8671" width="8.25" style="242" customWidth="1"/>
    <col min="8672" max="8672" width="10.75" style="242" customWidth="1"/>
    <col min="8673" max="8673" width="10" style="242" customWidth="1"/>
    <col min="8674" max="8674" width="12.25" style="242" customWidth="1"/>
    <col min="8675" max="8675" width="9.75" style="242" customWidth="1"/>
    <col min="8676" max="8676" width="9.25" style="242" customWidth="1"/>
    <col min="8677" max="8677" width="9" style="242" customWidth="1"/>
    <col min="8678" max="8678" width="8.75" style="242" customWidth="1"/>
    <col min="8679" max="8679" width="9.75" style="242" customWidth="1"/>
    <col min="8680" max="8680" width="9.25" style="242" customWidth="1"/>
    <col min="8681" max="8681" width="7.75" style="242" customWidth="1"/>
    <col min="8682" max="8682" width="9.25" style="242" customWidth="1"/>
    <col min="8683" max="8683" width="14.75" style="242" customWidth="1"/>
    <col min="8684" max="8684" width="13.75" style="242" customWidth="1"/>
    <col min="8685" max="8685" width="8" style="242" customWidth="1"/>
    <col min="8686" max="8686" width="7.75" style="242" customWidth="1"/>
    <col min="8687" max="8687" width="7.25" style="242" customWidth="1"/>
    <col min="8688" max="8688" width="9.25" style="242" customWidth="1"/>
    <col min="8689" max="8689" width="7.75" style="242" customWidth="1"/>
    <col min="8690" max="8691" width="8.75" style="242" customWidth="1"/>
    <col min="8692" max="8692" width="14.75" style="242" customWidth="1"/>
    <col min="8693" max="8693" width="13.75" style="242" customWidth="1"/>
    <col min="8694" max="8694" width="8.75" style="242" customWidth="1"/>
    <col min="8695" max="8697" width="10.75" style="242" customWidth="1"/>
    <col min="8698" max="8698" width="16.75" style="242" customWidth="1"/>
    <col min="8699" max="8702" width="10.75" style="242" customWidth="1"/>
    <col min="8703" max="8703" width="12" style="242" customWidth="1"/>
    <col min="8704" max="8704" width="10.75" style="242" customWidth="1"/>
    <col min="8705" max="8705" width="8.75" style="242" customWidth="1"/>
    <col min="8706" max="8710" width="13.75" style="242" customWidth="1"/>
    <col min="8711" max="8714" width="8.75" style="242" hidden="1"/>
    <col min="8715" max="8909" width="9" style="242" customWidth="1"/>
    <col min="8910" max="8910" width="4.5" style="242" customWidth="1"/>
    <col min="8911" max="8911" width="11" style="242" customWidth="1"/>
    <col min="8912" max="8912" width="8" style="242" customWidth="1"/>
    <col min="8913" max="8913" width="5.25" style="242" customWidth="1"/>
    <col min="8914" max="8914" width="13.25" style="242" customWidth="1"/>
    <col min="8915" max="8915" width="12.5" style="242" customWidth="1"/>
    <col min="8916" max="8925" width="10.75" style="242" customWidth="1"/>
    <col min="8926" max="8926" width="12.25" style="242" customWidth="1"/>
    <col min="8927" max="8927" width="8.25" style="242" customWidth="1"/>
    <col min="8928" max="8928" width="10.75" style="242" customWidth="1"/>
    <col min="8929" max="8929" width="10" style="242" customWidth="1"/>
    <col min="8930" max="8930" width="12.25" style="242" customWidth="1"/>
    <col min="8931" max="8931" width="9.75" style="242" customWidth="1"/>
    <col min="8932" max="8932" width="9.25" style="242" customWidth="1"/>
    <col min="8933" max="8933" width="9" style="242" customWidth="1"/>
    <col min="8934" max="8934" width="8.75" style="242" customWidth="1"/>
    <col min="8935" max="8935" width="9.75" style="242" customWidth="1"/>
    <col min="8936" max="8936" width="9.25" style="242" customWidth="1"/>
    <col min="8937" max="8937" width="7.75" style="242" customWidth="1"/>
    <col min="8938" max="8938" width="9.25" style="242" customWidth="1"/>
    <col min="8939" max="8939" width="14.75" style="242" customWidth="1"/>
    <col min="8940" max="8940" width="13.75" style="242" customWidth="1"/>
    <col min="8941" max="8941" width="8" style="242" customWidth="1"/>
    <col min="8942" max="8942" width="7.75" style="242" customWidth="1"/>
    <col min="8943" max="8943" width="7.25" style="242" customWidth="1"/>
    <col min="8944" max="8944" width="9.25" style="242" customWidth="1"/>
    <col min="8945" max="8945" width="7.75" style="242" customWidth="1"/>
    <col min="8946" max="8947" width="8.75" style="242" customWidth="1"/>
    <col min="8948" max="8948" width="14.75" style="242" customWidth="1"/>
    <col min="8949" max="8949" width="13.75" style="242" customWidth="1"/>
    <col min="8950" max="8950" width="8.75" style="242" customWidth="1"/>
    <col min="8951" max="8953" width="10.75" style="242" customWidth="1"/>
    <col min="8954" max="8954" width="16.75" style="242" customWidth="1"/>
    <col min="8955" max="8958" width="10.75" style="242" customWidth="1"/>
    <col min="8959" max="8959" width="12" style="242" customWidth="1"/>
    <col min="8960" max="8960" width="10.75" style="242" customWidth="1"/>
    <col min="8961" max="8961" width="8.75" style="242" customWidth="1"/>
    <col min="8962" max="8966" width="13.75" style="242" customWidth="1"/>
    <col min="8967" max="8970" width="8.75" style="242" hidden="1"/>
    <col min="8971" max="9165" width="9" style="242" customWidth="1"/>
    <col min="9166" max="9166" width="4.5" style="242" customWidth="1"/>
    <col min="9167" max="9167" width="11" style="242" customWidth="1"/>
    <col min="9168" max="9168" width="8" style="242" customWidth="1"/>
    <col min="9169" max="9169" width="5.25" style="242" customWidth="1"/>
    <col min="9170" max="9170" width="13.25" style="242" customWidth="1"/>
    <col min="9171" max="9171" width="12.5" style="242" customWidth="1"/>
    <col min="9172" max="9181" width="10.75" style="242" customWidth="1"/>
    <col min="9182" max="9182" width="12.25" style="242" customWidth="1"/>
    <col min="9183" max="9183" width="8.25" style="242" customWidth="1"/>
    <col min="9184" max="9184" width="10.75" style="242" customWidth="1"/>
    <col min="9185" max="9185" width="10" style="242" customWidth="1"/>
    <col min="9186" max="9186" width="12.25" style="242" customWidth="1"/>
    <col min="9187" max="9187" width="9.75" style="242" customWidth="1"/>
    <col min="9188" max="9188" width="9.25" style="242" customWidth="1"/>
    <col min="9189" max="9189" width="9" style="242" customWidth="1"/>
    <col min="9190" max="9190" width="8.75" style="242" customWidth="1"/>
    <col min="9191" max="9191" width="9.75" style="242" customWidth="1"/>
    <col min="9192" max="9192" width="9.25" style="242" customWidth="1"/>
    <col min="9193" max="9193" width="7.75" style="242" customWidth="1"/>
    <col min="9194" max="9194" width="9.25" style="242" customWidth="1"/>
    <col min="9195" max="9195" width="14.75" style="242" customWidth="1"/>
    <col min="9196" max="9196" width="13.75" style="242" customWidth="1"/>
    <col min="9197" max="9197" width="8" style="242" customWidth="1"/>
    <col min="9198" max="9198" width="7.75" style="242" customWidth="1"/>
    <col min="9199" max="9199" width="7.25" style="242" customWidth="1"/>
    <col min="9200" max="9200" width="9.25" style="242" customWidth="1"/>
    <col min="9201" max="9201" width="7.75" style="242" customWidth="1"/>
    <col min="9202" max="9203" width="8.75" style="242" customWidth="1"/>
    <col min="9204" max="9204" width="14.75" style="242" customWidth="1"/>
    <col min="9205" max="9205" width="13.75" style="242" customWidth="1"/>
    <col min="9206" max="9206" width="8.75" style="242" customWidth="1"/>
    <col min="9207" max="9209" width="10.75" style="242" customWidth="1"/>
    <col min="9210" max="9210" width="16.75" style="242" customWidth="1"/>
    <col min="9211" max="9214" width="10.75" style="242" customWidth="1"/>
    <col min="9215" max="9215" width="12" style="242" customWidth="1"/>
    <col min="9216" max="9216" width="10.75" style="242" customWidth="1"/>
    <col min="9217" max="9217" width="8.75" style="242" customWidth="1"/>
    <col min="9218" max="9222" width="13.75" style="242" customWidth="1"/>
    <col min="9223" max="9226" width="8.75" style="242" hidden="1"/>
    <col min="9227" max="9421" width="9" style="242" customWidth="1"/>
    <col min="9422" max="9422" width="4.5" style="242" customWidth="1"/>
    <col min="9423" max="9423" width="11" style="242" customWidth="1"/>
    <col min="9424" max="9424" width="8" style="242" customWidth="1"/>
    <col min="9425" max="9425" width="5.25" style="242" customWidth="1"/>
    <col min="9426" max="9426" width="13.25" style="242" customWidth="1"/>
    <col min="9427" max="9427" width="12.5" style="242" customWidth="1"/>
    <col min="9428" max="9437" width="10.75" style="242" customWidth="1"/>
    <col min="9438" max="9438" width="12.25" style="242" customWidth="1"/>
    <col min="9439" max="9439" width="8.25" style="242" customWidth="1"/>
    <col min="9440" max="9440" width="10.75" style="242" customWidth="1"/>
    <col min="9441" max="9441" width="10" style="242" customWidth="1"/>
    <col min="9442" max="9442" width="12.25" style="242" customWidth="1"/>
    <col min="9443" max="9443" width="9.75" style="242" customWidth="1"/>
    <col min="9444" max="9444" width="9.25" style="242" customWidth="1"/>
    <col min="9445" max="9445" width="9" style="242" customWidth="1"/>
    <col min="9446" max="9446" width="8.75" style="242" customWidth="1"/>
    <col min="9447" max="9447" width="9.75" style="242" customWidth="1"/>
    <col min="9448" max="9448" width="9.25" style="242" customWidth="1"/>
    <col min="9449" max="9449" width="7.75" style="242" customWidth="1"/>
    <col min="9450" max="9450" width="9.25" style="242" customWidth="1"/>
    <col min="9451" max="9451" width="14.75" style="242" customWidth="1"/>
    <col min="9452" max="9452" width="13.75" style="242" customWidth="1"/>
    <col min="9453" max="9453" width="8" style="242" customWidth="1"/>
    <col min="9454" max="9454" width="7.75" style="242" customWidth="1"/>
    <col min="9455" max="9455" width="7.25" style="242" customWidth="1"/>
    <col min="9456" max="9456" width="9.25" style="242" customWidth="1"/>
    <col min="9457" max="9457" width="7.75" style="242" customWidth="1"/>
    <col min="9458" max="9459" width="8.75" style="242" customWidth="1"/>
    <col min="9460" max="9460" width="14.75" style="242" customWidth="1"/>
    <col min="9461" max="9461" width="13.75" style="242" customWidth="1"/>
    <col min="9462" max="9462" width="8.75" style="242" customWidth="1"/>
    <col min="9463" max="9465" width="10.75" style="242" customWidth="1"/>
    <col min="9466" max="9466" width="16.75" style="242" customWidth="1"/>
    <col min="9467" max="9470" width="10.75" style="242" customWidth="1"/>
    <col min="9471" max="9471" width="12" style="242" customWidth="1"/>
    <col min="9472" max="9472" width="10.75" style="242" customWidth="1"/>
    <col min="9473" max="9473" width="8.75" style="242" customWidth="1"/>
    <col min="9474" max="9478" width="13.75" style="242" customWidth="1"/>
    <col min="9479" max="9482" width="8.75" style="242" hidden="1"/>
    <col min="9483" max="9677" width="9" style="242" customWidth="1"/>
    <col min="9678" max="9678" width="4.5" style="242" customWidth="1"/>
    <col min="9679" max="9679" width="11" style="242" customWidth="1"/>
    <col min="9680" max="9680" width="8" style="242" customWidth="1"/>
    <col min="9681" max="9681" width="5.25" style="242" customWidth="1"/>
    <col min="9682" max="9682" width="13.25" style="242" customWidth="1"/>
    <col min="9683" max="9683" width="12.5" style="242" customWidth="1"/>
    <col min="9684" max="9693" width="10.75" style="242" customWidth="1"/>
    <col min="9694" max="9694" width="12.25" style="242" customWidth="1"/>
    <col min="9695" max="9695" width="8.25" style="242" customWidth="1"/>
    <col min="9696" max="9696" width="10.75" style="242" customWidth="1"/>
    <col min="9697" max="9697" width="10" style="242" customWidth="1"/>
    <col min="9698" max="9698" width="12.25" style="242" customWidth="1"/>
    <col min="9699" max="9699" width="9.75" style="242" customWidth="1"/>
    <col min="9700" max="9700" width="9.25" style="242" customWidth="1"/>
    <col min="9701" max="9701" width="9" style="242" customWidth="1"/>
    <col min="9702" max="9702" width="8.75" style="242" customWidth="1"/>
    <col min="9703" max="9703" width="9.75" style="242" customWidth="1"/>
    <col min="9704" max="9704" width="9.25" style="242" customWidth="1"/>
    <col min="9705" max="9705" width="7.75" style="242" customWidth="1"/>
    <col min="9706" max="9706" width="9.25" style="242" customWidth="1"/>
    <col min="9707" max="9707" width="14.75" style="242" customWidth="1"/>
    <col min="9708" max="9708" width="13.75" style="242" customWidth="1"/>
    <col min="9709" max="9709" width="8" style="242" customWidth="1"/>
    <col min="9710" max="9710" width="7.75" style="242" customWidth="1"/>
    <col min="9711" max="9711" width="7.25" style="242" customWidth="1"/>
    <col min="9712" max="9712" width="9.25" style="242" customWidth="1"/>
    <col min="9713" max="9713" width="7.75" style="242" customWidth="1"/>
    <col min="9714" max="9715" width="8.75" style="242" customWidth="1"/>
    <col min="9716" max="9716" width="14.75" style="242" customWidth="1"/>
    <col min="9717" max="9717" width="13.75" style="242" customWidth="1"/>
    <col min="9718" max="9718" width="8.75" style="242" customWidth="1"/>
    <col min="9719" max="9721" width="10.75" style="242" customWidth="1"/>
    <col min="9722" max="9722" width="16.75" style="242" customWidth="1"/>
    <col min="9723" max="9726" width="10.75" style="242" customWidth="1"/>
    <col min="9727" max="9727" width="12" style="242" customWidth="1"/>
    <col min="9728" max="9728" width="10.75" style="242" customWidth="1"/>
    <col min="9729" max="9729" width="8.75" style="242" customWidth="1"/>
    <col min="9730" max="9734" width="13.75" style="242" customWidth="1"/>
    <col min="9735" max="9738" width="8.75" style="242" hidden="1"/>
    <col min="9739" max="9933" width="9" style="242" customWidth="1"/>
    <col min="9934" max="9934" width="4.5" style="242" customWidth="1"/>
    <col min="9935" max="9935" width="11" style="242" customWidth="1"/>
    <col min="9936" max="9936" width="8" style="242" customWidth="1"/>
    <col min="9937" max="9937" width="5.25" style="242" customWidth="1"/>
    <col min="9938" max="9938" width="13.25" style="242" customWidth="1"/>
    <col min="9939" max="9939" width="12.5" style="242" customWidth="1"/>
    <col min="9940" max="9949" width="10.75" style="242" customWidth="1"/>
    <col min="9950" max="9950" width="12.25" style="242" customWidth="1"/>
    <col min="9951" max="9951" width="8.25" style="242" customWidth="1"/>
    <col min="9952" max="9952" width="10.75" style="242" customWidth="1"/>
    <col min="9953" max="9953" width="10" style="242" customWidth="1"/>
    <col min="9954" max="9954" width="12.25" style="242" customWidth="1"/>
    <col min="9955" max="9955" width="9.75" style="242" customWidth="1"/>
    <col min="9956" max="9956" width="9.25" style="242" customWidth="1"/>
    <col min="9957" max="9957" width="9" style="242" customWidth="1"/>
    <col min="9958" max="9958" width="8.75" style="242" customWidth="1"/>
    <col min="9959" max="9959" width="9.75" style="242" customWidth="1"/>
    <col min="9960" max="9960" width="9.25" style="242" customWidth="1"/>
    <col min="9961" max="9961" width="7.75" style="242" customWidth="1"/>
    <col min="9962" max="9962" width="9.25" style="242" customWidth="1"/>
    <col min="9963" max="9963" width="14.75" style="242" customWidth="1"/>
    <col min="9964" max="9964" width="13.75" style="242" customWidth="1"/>
    <col min="9965" max="9965" width="8" style="242" customWidth="1"/>
    <col min="9966" max="9966" width="7.75" style="242" customWidth="1"/>
    <col min="9967" max="9967" width="7.25" style="242" customWidth="1"/>
    <col min="9968" max="9968" width="9.25" style="242" customWidth="1"/>
    <col min="9969" max="9969" width="7.75" style="242" customWidth="1"/>
    <col min="9970" max="9971" width="8.75" style="242" customWidth="1"/>
    <col min="9972" max="9972" width="14.75" style="242" customWidth="1"/>
    <col min="9973" max="9973" width="13.75" style="242" customWidth="1"/>
    <col min="9974" max="9974" width="8.75" style="242" customWidth="1"/>
    <col min="9975" max="9977" width="10.75" style="242" customWidth="1"/>
    <col min="9978" max="9978" width="16.75" style="242" customWidth="1"/>
    <col min="9979" max="9982" width="10.75" style="242" customWidth="1"/>
    <col min="9983" max="9983" width="12" style="242" customWidth="1"/>
    <col min="9984" max="9984" width="10.75" style="242" customWidth="1"/>
    <col min="9985" max="9985" width="8.75" style="242" customWidth="1"/>
    <col min="9986" max="9990" width="13.75" style="242" customWidth="1"/>
    <col min="9991" max="9994" width="8.75" style="242" hidden="1"/>
    <col min="9995" max="10189" width="9" style="242" customWidth="1"/>
    <col min="10190" max="10190" width="4.5" style="242" customWidth="1"/>
    <col min="10191" max="10191" width="11" style="242" customWidth="1"/>
    <col min="10192" max="10192" width="8" style="242" customWidth="1"/>
    <col min="10193" max="10193" width="5.25" style="242" customWidth="1"/>
    <col min="10194" max="10194" width="13.25" style="242" customWidth="1"/>
    <col min="10195" max="10195" width="12.5" style="242" customWidth="1"/>
    <col min="10196" max="10205" width="10.75" style="242" customWidth="1"/>
    <col min="10206" max="10206" width="12.25" style="242" customWidth="1"/>
    <col min="10207" max="10207" width="8.25" style="242" customWidth="1"/>
    <col min="10208" max="10208" width="10.75" style="242" customWidth="1"/>
    <col min="10209" max="10209" width="10" style="242" customWidth="1"/>
    <col min="10210" max="10210" width="12.25" style="242" customWidth="1"/>
    <col min="10211" max="10211" width="9.75" style="242" customWidth="1"/>
    <col min="10212" max="10212" width="9.25" style="242" customWidth="1"/>
    <col min="10213" max="10213" width="9" style="242" customWidth="1"/>
    <col min="10214" max="10214" width="8.75" style="242" customWidth="1"/>
    <col min="10215" max="10215" width="9.75" style="242" customWidth="1"/>
    <col min="10216" max="10216" width="9.25" style="242" customWidth="1"/>
    <col min="10217" max="10217" width="7.75" style="242" customWidth="1"/>
    <col min="10218" max="10218" width="9.25" style="242" customWidth="1"/>
    <col min="10219" max="10219" width="14.75" style="242" customWidth="1"/>
    <col min="10220" max="10220" width="13.75" style="242" customWidth="1"/>
    <col min="10221" max="10221" width="8" style="242" customWidth="1"/>
    <col min="10222" max="10222" width="7.75" style="242" customWidth="1"/>
    <col min="10223" max="10223" width="7.25" style="242" customWidth="1"/>
    <col min="10224" max="10224" width="9.25" style="242" customWidth="1"/>
    <col min="10225" max="10225" width="7.75" style="242" customWidth="1"/>
    <col min="10226" max="10227" width="8.75" style="242" customWidth="1"/>
    <col min="10228" max="10228" width="14.75" style="242" customWidth="1"/>
    <col min="10229" max="10229" width="13.75" style="242" customWidth="1"/>
    <col min="10230" max="10230" width="8.75" style="242" customWidth="1"/>
    <col min="10231" max="10233" width="10.75" style="242" customWidth="1"/>
    <col min="10234" max="10234" width="16.75" style="242" customWidth="1"/>
    <col min="10235" max="10238" width="10.75" style="242" customWidth="1"/>
    <col min="10239" max="10239" width="12" style="242" customWidth="1"/>
    <col min="10240" max="10240" width="10.75" style="242" customWidth="1"/>
    <col min="10241" max="10241" width="8.75" style="242" customWidth="1"/>
    <col min="10242" max="10246" width="13.75" style="242" customWidth="1"/>
    <col min="10247" max="10250" width="8.75" style="242" hidden="1"/>
    <col min="10251" max="10445" width="9" style="242" customWidth="1"/>
    <col min="10446" max="10446" width="4.5" style="242" customWidth="1"/>
    <col min="10447" max="10447" width="11" style="242" customWidth="1"/>
    <col min="10448" max="10448" width="8" style="242" customWidth="1"/>
    <col min="10449" max="10449" width="5.25" style="242" customWidth="1"/>
    <col min="10450" max="10450" width="13.25" style="242" customWidth="1"/>
    <col min="10451" max="10451" width="12.5" style="242" customWidth="1"/>
    <col min="10452" max="10461" width="10.75" style="242" customWidth="1"/>
    <col min="10462" max="10462" width="12.25" style="242" customWidth="1"/>
    <col min="10463" max="10463" width="8.25" style="242" customWidth="1"/>
    <col min="10464" max="10464" width="10.75" style="242" customWidth="1"/>
    <col min="10465" max="10465" width="10" style="242" customWidth="1"/>
    <col min="10466" max="10466" width="12.25" style="242" customWidth="1"/>
    <col min="10467" max="10467" width="9.75" style="242" customWidth="1"/>
    <col min="10468" max="10468" width="9.25" style="242" customWidth="1"/>
    <col min="10469" max="10469" width="9" style="242" customWidth="1"/>
    <col min="10470" max="10470" width="8.75" style="242" customWidth="1"/>
    <col min="10471" max="10471" width="9.75" style="242" customWidth="1"/>
    <col min="10472" max="10472" width="9.25" style="242" customWidth="1"/>
    <col min="10473" max="10473" width="7.75" style="242" customWidth="1"/>
    <col min="10474" max="10474" width="9.25" style="242" customWidth="1"/>
    <col min="10475" max="10475" width="14.75" style="242" customWidth="1"/>
    <col min="10476" max="10476" width="13.75" style="242" customWidth="1"/>
    <col min="10477" max="10477" width="8" style="242" customWidth="1"/>
    <col min="10478" max="10478" width="7.75" style="242" customWidth="1"/>
    <col min="10479" max="10479" width="7.25" style="242" customWidth="1"/>
    <col min="10480" max="10480" width="9.25" style="242" customWidth="1"/>
    <col min="10481" max="10481" width="7.75" style="242" customWidth="1"/>
    <col min="10482" max="10483" width="8.75" style="242" customWidth="1"/>
    <col min="10484" max="10484" width="14.75" style="242" customWidth="1"/>
    <col min="10485" max="10485" width="13.75" style="242" customWidth="1"/>
    <col min="10486" max="10486" width="8.75" style="242" customWidth="1"/>
    <col min="10487" max="10489" width="10.75" style="242" customWidth="1"/>
    <col min="10490" max="10490" width="16.75" style="242" customWidth="1"/>
    <col min="10491" max="10494" width="10.75" style="242" customWidth="1"/>
    <col min="10495" max="10495" width="12" style="242" customWidth="1"/>
    <col min="10496" max="10496" width="10.75" style="242" customWidth="1"/>
    <col min="10497" max="10497" width="8.75" style="242" customWidth="1"/>
    <col min="10498" max="10502" width="13.75" style="242" customWidth="1"/>
    <col min="10503" max="10506" width="8.75" style="242" hidden="1"/>
    <col min="10507" max="10701" width="9" style="242" customWidth="1"/>
    <col min="10702" max="10702" width="4.5" style="242" customWidth="1"/>
    <col min="10703" max="10703" width="11" style="242" customWidth="1"/>
    <col min="10704" max="10704" width="8" style="242" customWidth="1"/>
    <col min="10705" max="10705" width="5.25" style="242" customWidth="1"/>
    <col min="10706" max="10706" width="13.25" style="242" customWidth="1"/>
    <col min="10707" max="10707" width="12.5" style="242" customWidth="1"/>
    <col min="10708" max="10717" width="10.75" style="242" customWidth="1"/>
    <col min="10718" max="10718" width="12.25" style="242" customWidth="1"/>
    <col min="10719" max="10719" width="8.25" style="242" customWidth="1"/>
    <col min="10720" max="10720" width="10.75" style="242" customWidth="1"/>
    <col min="10721" max="10721" width="10" style="242" customWidth="1"/>
    <col min="10722" max="10722" width="12.25" style="242" customWidth="1"/>
    <col min="10723" max="10723" width="9.75" style="242" customWidth="1"/>
    <col min="10724" max="10724" width="9.25" style="242" customWidth="1"/>
    <col min="10725" max="10725" width="9" style="242" customWidth="1"/>
    <col min="10726" max="10726" width="8.75" style="242" customWidth="1"/>
    <col min="10727" max="10727" width="9.75" style="242" customWidth="1"/>
    <col min="10728" max="10728" width="9.25" style="242" customWidth="1"/>
    <col min="10729" max="10729" width="7.75" style="242" customWidth="1"/>
    <col min="10730" max="10730" width="9.25" style="242" customWidth="1"/>
    <col min="10731" max="10731" width="14.75" style="242" customWidth="1"/>
    <col min="10732" max="10732" width="13.75" style="242" customWidth="1"/>
    <col min="10733" max="10733" width="8" style="242" customWidth="1"/>
    <col min="10734" max="10734" width="7.75" style="242" customWidth="1"/>
    <col min="10735" max="10735" width="7.25" style="242" customWidth="1"/>
    <col min="10736" max="10736" width="9.25" style="242" customWidth="1"/>
    <col min="10737" max="10737" width="7.75" style="242" customWidth="1"/>
    <col min="10738" max="10739" width="8.75" style="242" customWidth="1"/>
    <col min="10740" max="10740" width="14.75" style="242" customWidth="1"/>
    <col min="10741" max="10741" width="13.75" style="242" customWidth="1"/>
    <col min="10742" max="10742" width="8.75" style="242" customWidth="1"/>
    <col min="10743" max="10745" width="10.75" style="242" customWidth="1"/>
    <col min="10746" max="10746" width="16.75" style="242" customWidth="1"/>
    <col min="10747" max="10750" width="10.75" style="242" customWidth="1"/>
    <col min="10751" max="10751" width="12" style="242" customWidth="1"/>
    <col min="10752" max="10752" width="10.75" style="242" customWidth="1"/>
    <col min="10753" max="10753" width="8.75" style="242" customWidth="1"/>
    <col min="10754" max="10758" width="13.75" style="242" customWidth="1"/>
    <col min="10759" max="10762" width="8.75" style="242" hidden="1"/>
    <col min="10763" max="10957" width="9" style="242" customWidth="1"/>
    <col min="10958" max="10958" width="4.5" style="242" customWidth="1"/>
    <col min="10959" max="10959" width="11" style="242" customWidth="1"/>
    <col min="10960" max="10960" width="8" style="242" customWidth="1"/>
    <col min="10961" max="10961" width="5.25" style="242" customWidth="1"/>
    <col min="10962" max="10962" width="13.25" style="242" customWidth="1"/>
    <col min="10963" max="10963" width="12.5" style="242" customWidth="1"/>
    <col min="10964" max="10973" width="10.75" style="242" customWidth="1"/>
    <col min="10974" max="10974" width="12.25" style="242" customWidth="1"/>
    <col min="10975" max="10975" width="8.25" style="242" customWidth="1"/>
    <col min="10976" max="10976" width="10.75" style="242" customWidth="1"/>
    <col min="10977" max="10977" width="10" style="242" customWidth="1"/>
    <col min="10978" max="10978" width="12.25" style="242" customWidth="1"/>
    <col min="10979" max="10979" width="9.75" style="242" customWidth="1"/>
    <col min="10980" max="10980" width="9.25" style="242" customWidth="1"/>
    <col min="10981" max="10981" width="9" style="242" customWidth="1"/>
    <col min="10982" max="10982" width="8.75" style="242" customWidth="1"/>
    <col min="10983" max="10983" width="9.75" style="242" customWidth="1"/>
    <col min="10984" max="10984" width="9.25" style="242" customWidth="1"/>
    <col min="10985" max="10985" width="7.75" style="242" customWidth="1"/>
    <col min="10986" max="10986" width="9.25" style="242" customWidth="1"/>
    <col min="10987" max="10987" width="14.75" style="242" customWidth="1"/>
    <col min="10988" max="10988" width="13.75" style="242" customWidth="1"/>
    <col min="10989" max="10989" width="8" style="242" customWidth="1"/>
    <col min="10990" max="10990" width="7.75" style="242" customWidth="1"/>
    <col min="10991" max="10991" width="7.25" style="242" customWidth="1"/>
    <col min="10992" max="10992" width="9.25" style="242" customWidth="1"/>
    <col min="10993" max="10993" width="7.75" style="242" customWidth="1"/>
    <col min="10994" max="10995" width="8.75" style="242" customWidth="1"/>
    <col min="10996" max="10996" width="14.75" style="242" customWidth="1"/>
    <col min="10997" max="10997" width="13.75" style="242" customWidth="1"/>
    <col min="10998" max="10998" width="8.75" style="242" customWidth="1"/>
    <col min="10999" max="11001" width="10.75" style="242" customWidth="1"/>
    <col min="11002" max="11002" width="16.75" style="242" customWidth="1"/>
    <col min="11003" max="11006" width="10.75" style="242" customWidth="1"/>
    <col min="11007" max="11007" width="12" style="242" customWidth="1"/>
    <col min="11008" max="11008" width="10.75" style="242" customWidth="1"/>
    <col min="11009" max="11009" width="8.75" style="242" customWidth="1"/>
    <col min="11010" max="11014" width="13.75" style="242" customWidth="1"/>
    <col min="11015" max="11018" width="8.75" style="242" hidden="1"/>
    <col min="11019" max="11213" width="9" style="242" customWidth="1"/>
    <col min="11214" max="11214" width="4.5" style="242" customWidth="1"/>
    <col min="11215" max="11215" width="11" style="242" customWidth="1"/>
    <col min="11216" max="11216" width="8" style="242" customWidth="1"/>
    <col min="11217" max="11217" width="5.25" style="242" customWidth="1"/>
    <col min="11218" max="11218" width="13.25" style="242" customWidth="1"/>
    <col min="11219" max="11219" width="12.5" style="242" customWidth="1"/>
    <col min="11220" max="11229" width="10.75" style="242" customWidth="1"/>
    <col min="11230" max="11230" width="12.25" style="242" customWidth="1"/>
    <col min="11231" max="11231" width="8.25" style="242" customWidth="1"/>
    <col min="11232" max="11232" width="10.75" style="242" customWidth="1"/>
    <col min="11233" max="11233" width="10" style="242" customWidth="1"/>
    <col min="11234" max="11234" width="12.25" style="242" customWidth="1"/>
    <col min="11235" max="11235" width="9.75" style="242" customWidth="1"/>
    <col min="11236" max="11236" width="9.25" style="242" customWidth="1"/>
    <col min="11237" max="11237" width="9" style="242" customWidth="1"/>
    <col min="11238" max="11238" width="8.75" style="242" customWidth="1"/>
    <col min="11239" max="11239" width="9.75" style="242" customWidth="1"/>
    <col min="11240" max="11240" width="9.25" style="242" customWidth="1"/>
    <col min="11241" max="11241" width="7.75" style="242" customWidth="1"/>
    <col min="11242" max="11242" width="9.25" style="242" customWidth="1"/>
    <col min="11243" max="11243" width="14.75" style="242" customWidth="1"/>
    <col min="11244" max="11244" width="13.75" style="242" customWidth="1"/>
    <col min="11245" max="11245" width="8" style="242" customWidth="1"/>
    <col min="11246" max="11246" width="7.75" style="242" customWidth="1"/>
    <col min="11247" max="11247" width="7.25" style="242" customWidth="1"/>
    <col min="11248" max="11248" width="9.25" style="242" customWidth="1"/>
    <col min="11249" max="11249" width="7.75" style="242" customWidth="1"/>
    <col min="11250" max="11251" width="8.75" style="242" customWidth="1"/>
    <col min="11252" max="11252" width="14.75" style="242" customWidth="1"/>
    <col min="11253" max="11253" width="13.75" style="242" customWidth="1"/>
    <col min="11254" max="11254" width="8.75" style="242" customWidth="1"/>
    <col min="11255" max="11257" width="10.75" style="242" customWidth="1"/>
    <col min="11258" max="11258" width="16.75" style="242" customWidth="1"/>
    <col min="11259" max="11262" width="10.75" style="242" customWidth="1"/>
    <col min="11263" max="11263" width="12" style="242" customWidth="1"/>
    <col min="11264" max="11264" width="10.75" style="242" customWidth="1"/>
    <col min="11265" max="11265" width="8.75" style="242" customWidth="1"/>
    <col min="11266" max="11270" width="13.75" style="242" customWidth="1"/>
    <col min="11271" max="11274" width="8.75" style="242" hidden="1"/>
    <col min="11275" max="11469" width="9" style="242" customWidth="1"/>
    <col min="11470" max="11470" width="4.5" style="242" customWidth="1"/>
    <col min="11471" max="11471" width="11" style="242" customWidth="1"/>
    <col min="11472" max="11472" width="8" style="242" customWidth="1"/>
    <col min="11473" max="11473" width="5.25" style="242" customWidth="1"/>
    <col min="11474" max="11474" width="13.25" style="242" customWidth="1"/>
    <col min="11475" max="11475" width="12.5" style="242" customWidth="1"/>
    <col min="11476" max="11485" width="10.75" style="242" customWidth="1"/>
    <col min="11486" max="11486" width="12.25" style="242" customWidth="1"/>
    <col min="11487" max="11487" width="8.25" style="242" customWidth="1"/>
    <col min="11488" max="11488" width="10.75" style="242" customWidth="1"/>
    <col min="11489" max="11489" width="10" style="242" customWidth="1"/>
    <col min="11490" max="11490" width="12.25" style="242" customWidth="1"/>
    <col min="11491" max="11491" width="9.75" style="242" customWidth="1"/>
    <col min="11492" max="11492" width="9.25" style="242" customWidth="1"/>
    <col min="11493" max="11493" width="9" style="242" customWidth="1"/>
    <col min="11494" max="11494" width="8.75" style="242" customWidth="1"/>
    <col min="11495" max="11495" width="9.75" style="242" customWidth="1"/>
    <col min="11496" max="11496" width="9.25" style="242" customWidth="1"/>
    <col min="11497" max="11497" width="7.75" style="242" customWidth="1"/>
    <col min="11498" max="11498" width="9.25" style="242" customWidth="1"/>
    <col min="11499" max="11499" width="14.75" style="242" customWidth="1"/>
    <col min="11500" max="11500" width="13.75" style="242" customWidth="1"/>
    <col min="11501" max="11501" width="8" style="242" customWidth="1"/>
    <col min="11502" max="11502" width="7.75" style="242" customWidth="1"/>
    <col min="11503" max="11503" width="7.25" style="242" customWidth="1"/>
    <col min="11504" max="11504" width="9.25" style="242" customWidth="1"/>
    <col min="11505" max="11505" width="7.75" style="242" customWidth="1"/>
    <col min="11506" max="11507" width="8.75" style="242" customWidth="1"/>
    <col min="11508" max="11508" width="14.75" style="242" customWidth="1"/>
    <col min="11509" max="11509" width="13.75" style="242" customWidth="1"/>
    <col min="11510" max="11510" width="8.75" style="242" customWidth="1"/>
    <col min="11511" max="11513" width="10.75" style="242" customWidth="1"/>
    <col min="11514" max="11514" width="16.75" style="242" customWidth="1"/>
    <col min="11515" max="11518" width="10.75" style="242" customWidth="1"/>
    <col min="11519" max="11519" width="12" style="242" customWidth="1"/>
    <col min="11520" max="11520" width="10.75" style="242" customWidth="1"/>
    <col min="11521" max="11521" width="8.75" style="242" customWidth="1"/>
    <col min="11522" max="11526" width="13.75" style="242" customWidth="1"/>
    <col min="11527" max="11530" width="8.75" style="242" hidden="1"/>
    <col min="11531" max="11725" width="9" style="242" customWidth="1"/>
    <col min="11726" max="11726" width="4.5" style="242" customWidth="1"/>
    <col min="11727" max="11727" width="11" style="242" customWidth="1"/>
    <col min="11728" max="11728" width="8" style="242" customWidth="1"/>
    <col min="11729" max="11729" width="5.25" style="242" customWidth="1"/>
    <col min="11730" max="11730" width="13.25" style="242" customWidth="1"/>
    <col min="11731" max="11731" width="12.5" style="242" customWidth="1"/>
    <col min="11732" max="11741" width="10.75" style="242" customWidth="1"/>
    <col min="11742" max="11742" width="12.25" style="242" customWidth="1"/>
    <col min="11743" max="11743" width="8.25" style="242" customWidth="1"/>
    <col min="11744" max="11744" width="10.75" style="242" customWidth="1"/>
    <col min="11745" max="11745" width="10" style="242" customWidth="1"/>
    <col min="11746" max="11746" width="12.25" style="242" customWidth="1"/>
    <col min="11747" max="11747" width="9.75" style="242" customWidth="1"/>
    <col min="11748" max="11748" width="9.25" style="242" customWidth="1"/>
    <col min="11749" max="11749" width="9" style="242" customWidth="1"/>
    <col min="11750" max="11750" width="8.75" style="242" customWidth="1"/>
    <col min="11751" max="11751" width="9.75" style="242" customWidth="1"/>
    <col min="11752" max="11752" width="9.25" style="242" customWidth="1"/>
    <col min="11753" max="11753" width="7.75" style="242" customWidth="1"/>
    <col min="11754" max="11754" width="9.25" style="242" customWidth="1"/>
    <col min="11755" max="11755" width="14.75" style="242" customWidth="1"/>
    <col min="11756" max="11756" width="13.75" style="242" customWidth="1"/>
    <col min="11757" max="11757" width="8" style="242" customWidth="1"/>
    <col min="11758" max="11758" width="7.75" style="242" customWidth="1"/>
    <col min="11759" max="11759" width="7.25" style="242" customWidth="1"/>
    <col min="11760" max="11760" width="9.25" style="242" customWidth="1"/>
    <col min="11761" max="11761" width="7.75" style="242" customWidth="1"/>
    <col min="11762" max="11763" width="8.75" style="242" customWidth="1"/>
    <col min="11764" max="11764" width="14.75" style="242" customWidth="1"/>
    <col min="11765" max="11765" width="13.75" style="242" customWidth="1"/>
    <col min="11766" max="11766" width="8.75" style="242" customWidth="1"/>
    <col min="11767" max="11769" width="10.75" style="242" customWidth="1"/>
    <col min="11770" max="11770" width="16.75" style="242" customWidth="1"/>
    <col min="11771" max="11774" width="10.75" style="242" customWidth="1"/>
    <col min="11775" max="11775" width="12" style="242" customWidth="1"/>
    <col min="11776" max="11776" width="10.75" style="242" customWidth="1"/>
    <col min="11777" max="11777" width="8.75" style="242" customWidth="1"/>
    <col min="11778" max="11782" width="13.75" style="242" customWidth="1"/>
    <col min="11783" max="11786" width="8.75" style="242" hidden="1"/>
    <col min="11787" max="11981" width="9" style="242" customWidth="1"/>
    <col min="11982" max="11982" width="4.5" style="242" customWidth="1"/>
    <col min="11983" max="11983" width="11" style="242" customWidth="1"/>
    <col min="11984" max="11984" width="8" style="242" customWidth="1"/>
    <col min="11985" max="11985" width="5.25" style="242" customWidth="1"/>
    <col min="11986" max="11986" width="13.25" style="242" customWidth="1"/>
    <col min="11987" max="11987" width="12.5" style="242" customWidth="1"/>
    <col min="11988" max="11997" width="10.75" style="242" customWidth="1"/>
    <col min="11998" max="11998" width="12.25" style="242" customWidth="1"/>
    <col min="11999" max="11999" width="8.25" style="242" customWidth="1"/>
    <col min="12000" max="12000" width="10.75" style="242" customWidth="1"/>
    <col min="12001" max="12001" width="10" style="242" customWidth="1"/>
    <col min="12002" max="12002" width="12.25" style="242" customWidth="1"/>
    <col min="12003" max="12003" width="9.75" style="242" customWidth="1"/>
    <col min="12004" max="12004" width="9.25" style="242" customWidth="1"/>
    <col min="12005" max="12005" width="9" style="242" customWidth="1"/>
    <col min="12006" max="12006" width="8.75" style="242" customWidth="1"/>
    <col min="12007" max="12007" width="9.75" style="242" customWidth="1"/>
    <col min="12008" max="12008" width="9.25" style="242" customWidth="1"/>
    <col min="12009" max="12009" width="7.75" style="242" customWidth="1"/>
    <col min="12010" max="12010" width="9.25" style="242" customWidth="1"/>
    <col min="12011" max="12011" width="14.75" style="242" customWidth="1"/>
    <col min="12012" max="12012" width="13.75" style="242" customWidth="1"/>
    <col min="12013" max="12013" width="8" style="242" customWidth="1"/>
    <col min="12014" max="12014" width="7.75" style="242" customWidth="1"/>
    <col min="12015" max="12015" width="7.25" style="242" customWidth="1"/>
    <col min="12016" max="12016" width="9.25" style="242" customWidth="1"/>
    <col min="12017" max="12017" width="7.75" style="242" customWidth="1"/>
    <col min="12018" max="12019" width="8.75" style="242" customWidth="1"/>
    <col min="12020" max="12020" width="14.75" style="242" customWidth="1"/>
    <col min="12021" max="12021" width="13.75" style="242" customWidth="1"/>
    <col min="12022" max="12022" width="8.75" style="242" customWidth="1"/>
    <col min="12023" max="12025" width="10.75" style="242" customWidth="1"/>
    <col min="12026" max="12026" width="16.75" style="242" customWidth="1"/>
    <col min="12027" max="12030" width="10.75" style="242" customWidth="1"/>
    <col min="12031" max="12031" width="12" style="242" customWidth="1"/>
    <col min="12032" max="12032" width="10.75" style="242" customWidth="1"/>
    <col min="12033" max="12033" width="8.75" style="242" customWidth="1"/>
    <col min="12034" max="12038" width="13.75" style="242" customWidth="1"/>
    <col min="12039" max="12042" width="8.75" style="242" hidden="1"/>
    <col min="12043" max="12237" width="9" style="242" customWidth="1"/>
    <col min="12238" max="12238" width="4.5" style="242" customWidth="1"/>
    <col min="12239" max="12239" width="11" style="242" customWidth="1"/>
    <col min="12240" max="12240" width="8" style="242" customWidth="1"/>
    <col min="12241" max="12241" width="5.25" style="242" customWidth="1"/>
    <col min="12242" max="12242" width="13.25" style="242" customWidth="1"/>
    <col min="12243" max="12243" width="12.5" style="242" customWidth="1"/>
    <col min="12244" max="12253" width="10.75" style="242" customWidth="1"/>
    <col min="12254" max="12254" width="12.25" style="242" customWidth="1"/>
    <col min="12255" max="12255" width="8.25" style="242" customWidth="1"/>
    <col min="12256" max="12256" width="10.75" style="242" customWidth="1"/>
    <col min="12257" max="12257" width="10" style="242" customWidth="1"/>
    <col min="12258" max="12258" width="12.25" style="242" customWidth="1"/>
    <col min="12259" max="12259" width="9.75" style="242" customWidth="1"/>
    <col min="12260" max="12260" width="9.25" style="242" customWidth="1"/>
    <col min="12261" max="12261" width="9" style="242" customWidth="1"/>
    <col min="12262" max="12262" width="8.75" style="242" customWidth="1"/>
    <col min="12263" max="12263" width="9.75" style="242" customWidth="1"/>
    <col min="12264" max="12264" width="9.25" style="242" customWidth="1"/>
    <col min="12265" max="12265" width="7.75" style="242" customWidth="1"/>
    <col min="12266" max="12266" width="9.25" style="242" customWidth="1"/>
    <col min="12267" max="12267" width="14.75" style="242" customWidth="1"/>
    <col min="12268" max="12268" width="13.75" style="242" customWidth="1"/>
    <col min="12269" max="12269" width="8" style="242" customWidth="1"/>
    <col min="12270" max="12270" width="7.75" style="242" customWidth="1"/>
    <col min="12271" max="12271" width="7.25" style="242" customWidth="1"/>
    <col min="12272" max="12272" width="9.25" style="242" customWidth="1"/>
    <col min="12273" max="12273" width="7.75" style="242" customWidth="1"/>
    <col min="12274" max="12275" width="8.75" style="242" customWidth="1"/>
    <col min="12276" max="12276" width="14.75" style="242" customWidth="1"/>
    <col min="12277" max="12277" width="13.75" style="242" customWidth="1"/>
    <col min="12278" max="12278" width="8.75" style="242" customWidth="1"/>
    <col min="12279" max="12281" width="10.75" style="242" customWidth="1"/>
    <col min="12282" max="12282" width="16.75" style="242" customWidth="1"/>
    <col min="12283" max="12286" width="10.75" style="242" customWidth="1"/>
    <col min="12287" max="12287" width="12" style="242" customWidth="1"/>
    <col min="12288" max="12288" width="10.75" style="242" customWidth="1"/>
    <col min="12289" max="12289" width="8.75" style="242" customWidth="1"/>
    <col min="12290" max="12294" width="13.75" style="242" customWidth="1"/>
    <col min="12295" max="12298" width="8.75" style="242" hidden="1"/>
    <col min="12299" max="12493" width="9" style="242" customWidth="1"/>
    <col min="12494" max="12494" width="4.5" style="242" customWidth="1"/>
    <col min="12495" max="12495" width="11" style="242" customWidth="1"/>
    <col min="12496" max="12496" width="8" style="242" customWidth="1"/>
    <col min="12497" max="12497" width="5.25" style="242" customWidth="1"/>
    <col min="12498" max="12498" width="13.25" style="242" customWidth="1"/>
    <col min="12499" max="12499" width="12.5" style="242" customWidth="1"/>
    <col min="12500" max="12509" width="10.75" style="242" customWidth="1"/>
    <col min="12510" max="12510" width="12.25" style="242" customWidth="1"/>
    <col min="12511" max="12511" width="8.25" style="242" customWidth="1"/>
    <col min="12512" max="12512" width="10.75" style="242" customWidth="1"/>
    <col min="12513" max="12513" width="10" style="242" customWidth="1"/>
    <col min="12514" max="12514" width="12.25" style="242" customWidth="1"/>
    <col min="12515" max="12515" width="9.75" style="242" customWidth="1"/>
    <col min="12516" max="12516" width="9.25" style="242" customWidth="1"/>
    <col min="12517" max="12517" width="9" style="242" customWidth="1"/>
    <col min="12518" max="12518" width="8.75" style="242" customWidth="1"/>
    <col min="12519" max="12519" width="9.75" style="242" customWidth="1"/>
    <col min="12520" max="12520" width="9.25" style="242" customWidth="1"/>
    <col min="12521" max="12521" width="7.75" style="242" customWidth="1"/>
    <col min="12522" max="12522" width="9.25" style="242" customWidth="1"/>
    <col min="12523" max="12523" width="14.75" style="242" customWidth="1"/>
    <col min="12524" max="12524" width="13.75" style="242" customWidth="1"/>
    <col min="12525" max="12525" width="8" style="242" customWidth="1"/>
    <col min="12526" max="12526" width="7.75" style="242" customWidth="1"/>
    <col min="12527" max="12527" width="7.25" style="242" customWidth="1"/>
    <col min="12528" max="12528" width="9.25" style="242" customWidth="1"/>
    <col min="12529" max="12529" width="7.75" style="242" customWidth="1"/>
    <col min="12530" max="12531" width="8.75" style="242" customWidth="1"/>
    <col min="12532" max="12532" width="14.75" style="242" customWidth="1"/>
    <col min="12533" max="12533" width="13.75" style="242" customWidth="1"/>
    <col min="12534" max="12534" width="8.75" style="242" customWidth="1"/>
    <col min="12535" max="12537" width="10.75" style="242" customWidth="1"/>
    <col min="12538" max="12538" width="16.75" style="242" customWidth="1"/>
    <col min="12539" max="12542" width="10.75" style="242" customWidth="1"/>
    <col min="12543" max="12543" width="12" style="242" customWidth="1"/>
    <col min="12544" max="12544" width="10.75" style="242" customWidth="1"/>
    <col min="12545" max="12545" width="8.75" style="242" customWidth="1"/>
    <col min="12546" max="12550" width="13.75" style="242" customWidth="1"/>
    <col min="12551" max="12554" width="8.75" style="242" hidden="1"/>
    <col min="12555" max="12749" width="9" style="242" customWidth="1"/>
    <col min="12750" max="12750" width="4.5" style="242" customWidth="1"/>
    <col min="12751" max="12751" width="11" style="242" customWidth="1"/>
    <col min="12752" max="12752" width="8" style="242" customWidth="1"/>
    <col min="12753" max="12753" width="5.25" style="242" customWidth="1"/>
    <col min="12754" max="12754" width="13.25" style="242" customWidth="1"/>
    <col min="12755" max="12755" width="12.5" style="242" customWidth="1"/>
    <col min="12756" max="12765" width="10.75" style="242" customWidth="1"/>
    <col min="12766" max="12766" width="12.25" style="242" customWidth="1"/>
    <col min="12767" max="12767" width="8.25" style="242" customWidth="1"/>
    <col min="12768" max="12768" width="10.75" style="242" customWidth="1"/>
    <col min="12769" max="12769" width="10" style="242" customWidth="1"/>
    <col min="12770" max="12770" width="12.25" style="242" customWidth="1"/>
    <col min="12771" max="12771" width="9.75" style="242" customWidth="1"/>
    <col min="12772" max="12772" width="9.25" style="242" customWidth="1"/>
    <col min="12773" max="12773" width="9" style="242" customWidth="1"/>
    <col min="12774" max="12774" width="8.75" style="242" customWidth="1"/>
    <col min="12775" max="12775" width="9.75" style="242" customWidth="1"/>
    <col min="12776" max="12776" width="9.25" style="242" customWidth="1"/>
    <col min="12777" max="12777" width="7.75" style="242" customWidth="1"/>
    <col min="12778" max="12778" width="9.25" style="242" customWidth="1"/>
    <col min="12779" max="12779" width="14.75" style="242" customWidth="1"/>
    <col min="12780" max="12780" width="13.75" style="242" customWidth="1"/>
    <col min="12781" max="12781" width="8" style="242" customWidth="1"/>
    <col min="12782" max="12782" width="7.75" style="242" customWidth="1"/>
    <col min="12783" max="12783" width="7.25" style="242" customWidth="1"/>
    <col min="12784" max="12784" width="9.25" style="242" customWidth="1"/>
    <col min="12785" max="12785" width="7.75" style="242" customWidth="1"/>
    <col min="12786" max="12787" width="8.75" style="242" customWidth="1"/>
    <col min="12788" max="12788" width="14.75" style="242" customWidth="1"/>
    <col min="12789" max="12789" width="13.75" style="242" customWidth="1"/>
    <col min="12790" max="12790" width="8.75" style="242" customWidth="1"/>
    <col min="12791" max="12793" width="10.75" style="242" customWidth="1"/>
    <col min="12794" max="12794" width="16.75" style="242" customWidth="1"/>
    <col min="12795" max="12798" width="10.75" style="242" customWidth="1"/>
    <col min="12799" max="12799" width="12" style="242" customWidth="1"/>
    <col min="12800" max="12800" width="10.75" style="242" customWidth="1"/>
    <col min="12801" max="12801" width="8.75" style="242" customWidth="1"/>
    <col min="12802" max="12806" width="13.75" style="242" customWidth="1"/>
    <col min="12807" max="12810" width="8.75" style="242" hidden="1"/>
    <col min="12811" max="13005" width="9" style="242" customWidth="1"/>
    <col min="13006" max="13006" width="4.5" style="242" customWidth="1"/>
    <col min="13007" max="13007" width="11" style="242" customWidth="1"/>
    <col min="13008" max="13008" width="8" style="242" customWidth="1"/>
    <col min="13009" max="13009" width="5.25" style="242" customWidth="1"/>
    <col min="13010" max="13010" width="13.25" style="242" customWidth="1"/>
    <col min="13011" max="13011" width="12.5" style="242" customWidth="1"/>
    <col min="13012" max="13021" width="10.75" style="242" customWidth="1"/>
    <col min="13022" max="13022" width="12.25" style="242" customWidth="1"/>
    <col min="13023" max="13023" width="8.25" style="242" customWidth="1"/>
    <col min="13024" max="13024" width="10.75" style="242" customWidth="1"/>
    <col min="13025" max="13025" width="10" style="242" customWidth="1"/>
    <col min="13026" max="13026" width="12.25" style="242" customWidth="1"/>
    <col min="13027" max="13027" width="9.75" style="242" customWidth="1"/>
    <col min="13028" max="13028" width="9.25" style="242" customWidth="1"/>
    <col min="13029" max="13029" width="9" style="242" customWidth="1"/>
    <col min="13030" max="13030" width="8.75" style="242" customWidth="1"/>
    <col min="13031" max="13031" width="9.75" style="242" customWidth="1"/>
    <col min="13032" max="13032" width="9.25" style="242" customWidth="1"/>
    <col min="13033" max="13033" width="7.75" style="242" customWidth="1"/>
    <col min="13034" max="13034" width="9.25" style="242" customWidth="1"/>
    <col min="13035" max="13035" width="14.75" style="242" customWidth="1"/>
    <col min="13036" max="13036" width="13.75" style="242" customWidth="1"/>
    <col min="13037" max="13037" width="8" style="242" customWidth="1"/>
    <col min="13038" max="13038" width="7.75" style="242" customWidth="1"/>
    <col min="13039" max="13039" width="7.25" style="242" customWidth="1"/>
    <col min="13040" max="13040" width="9.25" style="242" customWidth="1"/>
    <col min="13041" max="13041" width="7.75" style="242" customWidth="1"/>
    <col min="13042" max="13043" width="8.75" style="242" customWidth="1"/>
    <col min="13044" max="13044" width="14.75" style="242" customWidth="1"/>
    <col min="13045" max="13045" width="13.75" style="242" customWidth="1"/>
    <col min="13046" max="13046" width="8.75" style="242" customWidth="1"/>
    <col min="13047" max="13049" width="10.75" style="242" customWidth="1"/>
    <col min="13050" max="13050" width="16.75" style="242" customWidth="1"/>
    <col min="13051" max="13054" width="10.75" style="242" customWidth="1"/>
    <col min="13055" max="13055" width="12" style="242" customWidth="1"/>
    <col min="13056" max="13056" width="10.75" style="242" customWidth="1"/>
    <col min="13057" max="13057" width="8.75" style="242" customWidth="1"/>
    <col min="13058" max="13062" width="13.75" style="242" customWidth="1"/>
    <col min="13063" max="13066" width="8.75" style="242" hidden="1"/>
    <col min="13067" max="13261" width="9" style="242" customWidth="1"/>
    <col min="13262" max="13262" width="4.5" style="242" customWidth="1"/>
    <col min="13263" max="13263" width="11" style="242" customWidth="1"/>
    <col min="13264" max="13264" width="8" style="242" customWidth="1"/>
    <col min="13265" max="13265" width="5.25" style="242" customWidth="1"/>
    <col min="13266" max="13266" width="13.25" style="242" customWidth="1"/>
    <col min="13267" max="13267" width="12.5" style="242" customWidth="1"/>
    <col min="13268" max="13277" width="10.75" style="242" customWidth="1"/>
    <col min="13278" max="13278" width="12.25" style="242" customWidth="1"/>
    <col min="13279" max="13279" width="8.25" style="242" customWidth="1"/>
    <col min="13280" max="13280" width="10.75" style="242" customWidth="1"/>
    <col min="13281" max="13281" width="10" style="242" customWidth="1"/>
    <col min="13282" max="13282" width="12.25" style="242" customWidth="1"/>
    <col min="13283" max="13283" width="9.75" style="242" customWidth="1"/>
    <col min="13284" max="13284" width="9.25" style="242" customWidth="1"/>
    <col min="13285" max="13285" width="9" style="242" customWidth="1"/>
    <col min="13286" max="13286" width="8.75" style="242" customWidth="1"/>
    <col min="13287" max="13287" width="9.75" style="242" customWidth="1"/>
    <col min="13288" max="13288" width="9.25" style="242" customWidth="1"/>
    <col min="13289" max="13289" width="7.75" style="242" customWidth="1"/>
    <col min="13290" max="13290" width="9.25" style="242" customWidth="1"/>
    <col min="13291" max="13291" width="14.75" style="242" customWidth="1"/>
    <col min="13292" max="13292" width="13.75" style="242" customWidth="1"/>
    <col min="13293" max="13293" width="8" style="242" customWidth="1"/>
    <col min="13294" max="13294" width="7.75" style="242" customWidth="1"/>
    <col min="13295" max="13295" width="7.25" style="242" customWidth="1"/>
    <col min="13296" max="13296" width="9.25" style="242" customWidth="1"/>
    <col min="13297" max="13297" width="7.75" style="242" customWidth="1"/>
    <col min="13298" max="13299" width="8.75" style="242" customWidth="1"/>
    <col min="13300" max="13300" width="14.75" style="242" customWidth="1"/>
    <col min="13301" max="13301" width="13.75" style="242" customWidth="1"/>
    <col min="13302" max="13302" width="8.75" style="242" customWidth="1"/>
    <col min="13303" max="13305" width="10.75" style="242" customWidth="1"/>
    <col min="13306" max="13306" width="16.75" style="242" customWidth="1"/>
    <col min="13307" max="13310" width="10.75" style="242" customWidth="1"/>
    <col min="13311" max="13311" width="12" style="242" customWidth="1"/>
    <col min="13312" max="13312" width="10.75" style="242" customWidth="1"/>
    <col min="13313" max="13313" width="8.75" style="242" customWidth="1"/>
    <col min="13314" max="13318" width="13.75" style="242" customWidth="1"/>
    <col min="13319" max="13322" width="8.75" style="242" hidden="1"/>
    <col min="13323" max="13517" width="9" style="242" customWidth="1"/>
    <col min="13518" max="13518" width="4.5" style="242" customWidth="1"/>
    <col min="13519" max="13519" width="11" style="242" customWidth="1"/>
    <col min="13520" max="13520" width="8" style="242" customWidth="1"/>
    <col min="13521" max="13521" width="5.25" style="242" customWidth="1"/>
    <col min="13522" max="13522" width="13.25" style="242" customWidth="1"/>
    <col min="13523" max="13523" width="12.5" style="242" customWidth="1"/>
    <col min="13524" max="13533" width="10.75" style="242" customWidth="1"/>
    <col min="13534" max="13534" width="12.25" style="242" customWidth="1"/>
    <col min="13535" max="13535" width="8.25" style="242" customWidth="1"/>
    <col min="13536" max="13536" width="10.75" style="242" customWidth="1"/>
    <col min="13537" max="13537" width="10" style="242" customWidth="1"/>
    <col min="13538" max="13538" width="12.25" style="242" customWidth="1"/>
    <col min="13539" max="13539" width="9.75" style="242" customWidth="1"/>
    <col min="13540" max="13540" width="9.25" style="242" customWidth="1"/>
    <col min="13541" max="13541" width="9" style="242" customWidth="1"/>
    <col min="13542" max="13542" width="8.75" style="242" customWidth="1"/>
    <col min="13543" max="13543" width="9.75" style="242" customWidth="1"/>
    <col min="13544" max="13544" width="9.25" style="242" customWidth="1"/>
    <col min="13545" max="13545" width="7.75" style="242" customWidth="1"/>
    <col min="13546" max="13546" width="9.25" style="242" customWidth="1"/>
    <col min="13547" max="13547" width="14.75" style="242" customWidth="1"/>
    <col min="13548" max="13548" width="13.75" style="242" customWidth="1"/>
    <col min="13549" max="13549" width="8" style="242" customWidth="1"/>
    <col min="13550" max="13550" width="7.75" style="242" customWidth="1"/>
    <col min="13551" max="13551" width="7.25" style="242" customWidth="1"/>
    <col min="13552" max="13552" width="9.25" style="242" customWidth="1"/>
    <col min="13553" max="13553" width="7.75" style="242" customWidth="1"/>
    <col min="13554" max="13555" width="8.75" style="242" customWidth="1"/>
    <col min="13556" max="13556" width="14.75" style="242" customWidth="1"/>
    <col min="13557" max="13557" width="13.75" style="242" customWidth="1"/>
    <col min="13558" max="13558" width="8.75" style="242" customWidth="1"/>
    <col min="13559" max="13561" width="10.75" style="242" customWidth="1"/>
    <col min="13562" max="13562" width="16.75" style="242" customWidth="1"/>
    <col min="13563" max="13566" width="10.75" style="242" customWidth="1"/>
    <col min="13567" max="13567" width="12" style="242" customWidth="1"/>
    <col min="13568" max="13568" width="10.75" style="242" customWidth="1"/>
    <col min="13569" max="13569" width="8.75" style="242" customWidth="1"/>
    <col min="13570" max="13574" width="13.75" style="242" customWidth="1"/>
    <col min="13575" max="13578" width="8.75" style="242" hidden="1"/>
    <col min="13579" max="13773" width="9" style="242" customWidth="1"/>
    <col min="13774" max="13774" width="4.5" style="242" customWidth="1"/>
    <col min="13775" max="13775" width="11" style="242" customWidth="1"/>
    <col min="13776" max="13776" width="8" style="242" customWidth="1"/>
    <col min="13777" max="13777" width="5.25" style="242" customWidth="1"/>
    <col min="13778" max="13778" width="13.25" style="242" customWidth="1"/>
    <col min="13779" max="13779" width="12.5" style="242" customWidth="1"/>
    <col min="13780" max="13789" width="10.75" style="242" customWidth="1"/>
    <col min="13790" max="13790" width="12.25" style="242" customWidth="1"/>
    <col min="13791" max="13791" width="8.25" style="242" customWidth="1"/>
    <col min="13792" max="13792" width="10.75" style="242" customWidth="1"/>
    <col min="13793" max="13793" width="10" style="242" customWidth="1"/>
    <col min="13794" max="13794" width="12.25" style="242" customWidth="1"/>
    <col min="13795" max="13795" width="9.75" style="242" customWidth="1"/>
    <col min="13796" max="13796" width="9.25" style="242" customWidth="1"/>
    <col min="13797" max="13797" width="9" style="242" customWidth="1"/>
    <col min="13798" max="13798" width="8.75" style="242" customWidth="1"/>
    <col min="13799" max="13799" width="9.75" style="242" customWidth="1"/>
    <col min="13800" max="13800" width="9.25" style="242" customWidth="1"/>
    <col min="13801" max="13801" width="7.75" style="242" customWidth="1"/>
    <col min="13802" max="13802" width="9.25" style="242" customWidth="1"/>
    <col min="13803" max="13803" width="14.75" style="242" customWidth="1"/>
    <col min="13804" max="13804" width="13.75" style="242" customWidth="1"/>
    <col min="13805" max="13805" width="8" style="242" customWidth="1"/>
    <col min="13806" max="13806" width="7.75" style="242" customWidth="1"/>
    <col min="13807" max="13807" width="7.25" style="242" customWidth="1"/>
    <col min="13808" max="13808" width="9.25" style="242" customWidth="1"/>
    <col min="13809" max="13809" width="7.75" style="242" customWidth="1"/>
    <col min="13810" max="13811" width="8.75" style="242" customWidth="1"/>
    <col min="13812" max="13812" width="14.75" style="242" customWidth="1"/>
    <col min="13813" max="13813" width="13.75" style="242" customWidth="1"/>
    <col min="13814" max="13814" width="8.75" style="242" customWidth="1"/>
    <col min="13815" max="13817" width="10.75" style="242" customWidth="1"/>
    <col min="13818" max="13818" width="16.75" style="242" customWidth="1"/>
    <col min="13819" max="13822" width="10.75" style="242" customWidth="1"/>
    <col min="13823" max="13823" width="12" style="242" customWidth="1"/>
    <col min="13824" max="13824" width="10.75" style="242" customWidth="1"/>
    <col min="13825" max="13825" width="8.75" style="242" customWidth="1"/>
    <col min="13826" max="13830" width="13.75" style="242" customWidth="1"/>
    <col min="13831" max="13834" width="8.75" style="242" hidden="1"/>
    <col min="13835" max="14029" width="9" style="242" customWidth="1"/>
    <col min="14030" max="14030" width="4.5" style="242" customWidth="1"/>
    <col min="14031" max="14031" width="11" style="242" customWidth="1"/>
    <col min="14032" max="14032" width="8" style="242" customWidth="1"/>
    <col min="14033" max="14033" width="5.25" style="242" customWidth="1"/>
    <col min="14034" max="14034" width="13.25" style="242" customWidth="1"/>
    <col min="14035" max="14035" width="12.5" style="242" customWidth="1"/>
    <col min="14036" max="14045" width="10.75" style="242" customWidth="1"/>
    <col min="14046" max="14046" width="12.25" style="242" customWidth="1"/>
    <col min="14047" max="14047" width="8.25" style="242" customWidth="1"/>
    <col min="14048" max="14048" width="10.75" style="242" customWidth="1"/>
    <col min="14049" max="14049" width="10" style="242" customWidth="1"/>
    <col min="14050" max="14050" width="12.25" style="242" customWidth="1"/>
    <col min="14051" max="14051" width="9.75" style="242" customWidth="1"/>
    <col min="14052" max="14052" width="9.25" style="242" customWidth="1"/>
    <col min="14053" max="14053" width="9" style="242" customWidth="1"/>
    <col min="14054" max="14054" width="8.75" style="242" customWidth="1"/>
    <col min="14055" max="14055" width="9.75" style="242" customWidth="1"/>
    <col min="14056" max="14056" width="9.25" style="242" customWidth="1"/>
    <col min="14057" max="14057" width="7.75" style="242" customWidth="1"/>
    <col min="14058" max="14058" width="9.25" style="242" customWidth="1"/>
    <col min="14059" max="14059" width="14.75" style="242" customWidth="1"/>
    <col min="14060" max="14060" width="13.75" style="242" customWidth="1"/>
    <col min="14061" max="14061" width="8" style="242" customWidth="1"/>
    <col min="14062" max="14062" width="7.75" style="242" customWidth="1"/>
    <col min="14063" max="14063" width="7.25" style="242" customWidth="1"/>
    <col min="14064" max="14064" width="9.25" style="242" customWidth="1"/>
    <col min="14065" max="14065" width="7.75" style="242" customWidth="1"/>
    <col min="14066" max="14067" width="8.75" style="242" customWidth="1"/>
    <col min="14068" max="14068" width="14.75" style="242" customWidth="1"/>
    <col min="14069" max="14069" width="13.75" style="242" customWidth="1"/>
    <col min="14070" max="14070" width="8.75" style="242" customWidth="1"/>
    <col min="14071" max="14073" width="10.75" style="242" customWidth="1"/>
    <col min="14074" max="14074" width="16.75" style="242" customWidth="1"/>
    <col min="14075" max="14078" width="10.75" style="242" customWidth="1"/>
    <col min="14079" max="14079" width="12" style="242" customWidth="1"/>
    <col min="14080" max="14080" width="10.75" style="242" customWidth="1"/>
    <col min="14081" max="14081" width="8.75" style="242" customWidth="1"/>
    <col min="14082" max="14086" width="13.75" style="242" customWidth="1"/>
    <col min="14087" max="14090" width="8.75" style="242" hidden="1"/>
    <col min="14091" max="14285" width="9" style="242" customWidth="1"/>
    <col min="14286" max="14286" width="4.5" style="242" customWidth="1"/>
    <col min="14287" max="14287" width="11" style="242" customWidth="1"/>
    <col min="14288" max="14288" width="8" style="242" customWidth="1"/>
    <col min="14289" max="14289" width="5.25" style="242" customWidth="1"/>
    <col min="14290" max="14290" width="13.25" style="242" customWidth="1"/>
    <col min="14291" max="14291" width="12.5" style="242" customWidth="1"/>
    <col min="14292" max="14301" width="10.75" style="242" customWidth="1"/>
    <col min="14302" max="14302" width="12.25" style="242" customWidth="1"/>
    <col min="14303" max="14303" width="8.25" style="242" customWidth="1"/>
    <col min="14304" max="14304" width="10.75" style="242" customWidth="1"/>
    <col min="14305" max="14305" width="10" style="242" customWidth="1"/>
    <col min="14306" max="14306" width="12.25" style="242" customWidth="1"/>
    <col min="14307" max="14307" width="9.75" style="242" customWidth="1"/>
    <col min="14308" max="14308" width="9.25" style="242" customWidth="1"/>
    <col min="14309" max="14309" width="9" style="242" customWidth="1"/>
    <col min="14310" max="14310" width="8.75" style="242" customWidth="1"/>
    <col min="14311" max="14311" width="9.75" style="242" customWidth="1"/>
    <col min="14312" max="14312" width="9.25" style="242" customWidth="1"/>
    <col min="14313" max="14313" width="7.75" style="242" customWidth="1"/>
    <col min="14314" max="14314" width="9.25" style="242" customWidth="1"/>
    <col min="14315" max="14315" width="14.75" style="242" customWidth="1"/>
    <col min="14316" max="14316" width="13.75" style="242" customWidth="1"/>
    <col min="14317" max="14317" width="8" style="242" customWidth="1"/>
    <col min="14318" max="14318" width="7.75" style="242" customWidth="1"/>
    <col min="14319" max="14319" width="7.25" style="242" customWidth="1"/>
    <col min="14320" max="14320" width="9.25" style="242" customWidth="1"/>
    <col min="14321" max="14321" width="7.75" style="242" customWidth="1"/>
    <col min="14322" max="14323" width="8.75" style="242" customWidth="1"/>
    <col min="14324" max="14324" width="14.75" style="242" customWidth="1"/>
    <col min="14325" max="14325" width="13.75" style="242" customWidth="1"/>
    <col min="14326" max="14326" width="8.75" style="242" customWidth="1"/>
    <col min="14327" max="14329" width="10.75" style="242" customWidth="1"/>
    <col min="14330" max="14330" width="16.75" style="242" customWidth="1"/>
    <col min="14331" max="14334" width="10.75" style="242" customWidth="1"/>
    <col min="14335" max="14335" width="12" style="242" customWidth="1"/>
    <col min="14336" max="14336" width="10.75" style="242" customWidth="1"/>
    <col min="14337" max="14337" width="8.75" style="242" customWidth="1"/>
    <col min="14338" max="14342" width="13.75" style="242" customWidth="1"/>
    <col min="14343" max="14346" width="8.75" style="242" hidden="1"/>
    <col min="14347" max="14541" width="9" style="242" customWidth="1"/>
    <col min="14542" max="14542" width="4.5" style="242" customWidth="1"/>
    <col min="14543" max="14543" width="11" style="242" customWidth="1"/>
    <col min="14544" max="14544" width="8" style="242" customWidth="1"/>
    <col min="14545" max="14545" width="5.25" style="242" customWidth="1"/>
    <col min="14546" max="14546" width="13.25" style="242" customWidth="1"/>
    <col min="14547" max="14547" width="12.5" style="242" customWidth="1"/>
    <col min="14548" max="14557" width="10.75" style="242" customWidth="1"/>
    <col min="14558" max="14558" width="12.25" style="242" customWidth="1"/>
    <col min="14559" max="14559" width="8.25" style="242" customWidth="1"/>
    <col min="14560" max="14560" width="10.75" style="242" customWidth="1"/>
    <col min="14561" max="14561" width="10" style="242" customWidth="1"/>
    <col min="14562" max="14562" width="12.25" style="242" customWidth="1"/>
    <col min="14563" max="14563" width="9.75" style="242" customWidth="1"/>
    <col min="14564" max="14564" width="9.25" style="242" customWidth="1"/>
    <col min="14565" max="14565" width="9" style="242" customWidth="1"/>
    <col min="14566" max="14566" width="8.75" style="242" customWidth="1"/>
    <col min="14567" max="14567" width="9.75" style="242" customWidth="1"/>
    <col min="14568" max="14568" width="9.25" style="242" customWidth="1"/>
    <col min="14569" max="14569" width="7.75" style="242" customWidth="1"/>
    <col min="14570" max="14570" width="9.25" style="242" customWidth="1"/>
    <col min="14571" max="14571" width="14.75" style="242" customWidth="1"/>
    <col min="14572" max="14572" width="13.75" style="242" customWidth="1"/>
    <col min="14573" max="14573" width="8" style="242" customWidth="1"/>
    <col min="14574" max="14574" width="7.75" style="242" customWidth="1"/>
    <col min="14575" max="14575" width="7.25" style="242" customWidth="1"/>
    <col min="14576" max="14576" width="9.25" style="242" customWidth="1"/>
    <col min="14577" max="14577" width="7.75" style="242" customWidth="1"/>
    <col min="14578" max="14579" width="8.75" style="242" customWidth="1"/>
    <col min="14580" max="14580" width="14.75" style="242" customWidth="1"/>
    <col min="14581" max="14581" width="13.75" style="242" customWidth="1"/>
    <col min="14582" max="14582" width="8.75" style="242" customWidth="1"/>
    <col min="14583" max="14585" width="10.75" style="242" customWidth="1"/>
    <col min="14586" max="14586" width="16.75" style="242" customWidth="1"/>
    <col min="14587" max="14590" width="10.75" style="242" customWidth="1"/>
    <col min="14591" max="14591" width="12" style="242" customWidth="1"/>
    <col min="14592" max="14592" width="10.75" style="242" customWidth="1"/>
    <col min="14593" max="14593" width="8.75" style="242" customWidth="1"/>
    <col min="14594" max="14598" width="13.75" style="242" customWidth="1"/>
    <col min="14599" max="14602" width="8.75" style="242" hidden="1"/>
    <col min="14603" max="14797" width="9" style="242" customWidth="1"/>
    <col min="14798" max="14798" width="4.5" style="242" customWidth="1"/>
    <col min="14799" max="14799" width="11" style="242" customWidth="1"/>
    <col min="14800" max="14800" width="8" style="242" customWidth="1"/>
    <col min="14801" max="14801" width="5.25" style="242" customWidth="1"/>
    <col min="14802" max="14802" width="13.25" style="242" customWidth="1"/>
    <col min="14803" max="14803" width="12.5" style="242" customWidth="1"/>
    <col min="14804" max="14813" width="10.75" style="242" customWidth="1"/>
    <col min="14814" max="14814" width="12.25" style="242" customWidth="1"/>
    <col min="14815" max="14815" width="8.25" style="242" customWidth="1"/>
    <col min="14816" max="14816" width="10.75" style="242" customWidth="1"/>
    <col min="14817" max="14817" width="10" style="242" customWidth="1"/>
    <col min="14818" max="14818" width="12.25" style="242" customWidth="1"/>
    <col min="14819" max="14819" width="9.75" style="242" customWidth="1"/>
    <col min="14820" max="14820" width="9.25" style="242" customWidth="1"/>
    <col min="14821" max="14821" width="9" style="242" customWidth="1"/>
    <col min="14822" max="14822" width="8.75" style="242" customWidth="1"/>
    <col min="14823" max="14823" width="9.75" style="242" customWidth="1"/>
    <col min="14824" max="14824" width="9.25" style="242" customWidth="1"/>
    <col min="14825" max="14825" width="7.75" style="242" customWidth="1"/>
    <col min="14826" max="14826" width="9.25" style="242" customWidth="1"/>
    <col min="14827" max="14827" width="14.75" style="242" customWidth="1"/>
    <col min="14828" max="14828" width="13.75" style="242" customWidth="1"/>
    <col min="14829" max="14829" width="8" style="242" customWidth="1"/>
    <col min="14830" max="14830" width="7.75" style="242" customWidth="1"/>
    <col min="14831" max="14831" width="7.25" style="242" customWidth="1"/>
    <col min="14832" max="14832" width="9.25" style="242" customWidth="1"/>
    <col min="14833" max="14833" width="7.75" style="242" customWidth="1"/>
    <col min="14834" max="14835" width="8.75" style="242" customWidth="1"/>
    <col min="14836" max="14836" width="14.75" style="242" customWidth="1"/>
    <col min="14837" max="14837" width="13.75" style="242" customWidth="1"/>
    <col min="14838" max="14838" width="8.75" style="242" customWidth="1"/>
    <col min="14839" max="14841" width="10.75" style="242" customWidth="1"/>
    <col min="14842" max="14842" width="16.75" style="242" customWidth="1"/>
    <col min="14843" max="14846" width="10.75" style="242" customWidth="1"/>
    <col min="14847" max="14847" width="12" style="242" customWidth="1"/>
    <col min="14848" max="14848" width="10.75" style="242" customWidth="1"/>
    <col min="14849" max="14849" width="8.75" style="242" customWidth="1"/>
    <col min="14850" max="14854" width="13.75" style="242" customWidth="1"/>
    <col min="14855" max="14858" width="8.75" style="242" hidden="1"/>
    <col min="14859" max="15053" width="9" style="242" customWidth="1"/>
    <col min="15054" max="15054" width="4.5" style="242" customWidth="1"/>
    <col min="15055" max="15055" width="11" style="242" customWidth="1"/>
    <col min="15056" max="15056" width="8" style="242" customWidth="1"/>
    <col min="15057" max="15057" width="5.25" style="242" customWidth="1"/>
    <col min="15058" max="15058" width="13.25" style="242" customWidth="1"/>
    <col min="15059" max="15059" width="12.5" style="242" customWidth="1"/>
    <col min="15060" max="15069" width="10.75" style="242" customWidth="1"/>
    <col min="15070" max="15070" width="12.25" style="242" customWidth="1"/>
    <col min="15071" max="15071" width="8.25" style="242" customWidth="1"/>
    <col min="15072" max="15072" width="10.75" style="242" customWidth="1"/>
    <col min="15073" max="15073" width="10" style="242" customWidth="1"/>
    <col min="15074" max="15074" width="12.25" style="242" customWidth="1"/>
    <col min="15075" max="15075" width="9.75" style="242" customWidth="1"/>
    <col min="15076" max="15076" width="9.25" style="242" customWidth="1"/>
    <col min="15077" max="15077" width="9" style="242" customWidth="1"/>
    <col min="15078" max="15078" width="8.75" style="242" customWidth="1"/>
    <col min="15079" max="15079" width="9.75" style="242" customWidth="1"/>
    <col min="15080" max="15080" width="9.25" style="242" customWidth="1"/>
    <col min="15081" max="15081" width="7.75" style="242" customWidth="1"/>
    <col min="15082" max="15082" width="9.25" style="242" customWidth="1"/>
    <col min="15083" max="15083" width="14.75" style="242" customWidth="1"/>
    <col min="15084" max="15084" width="13.75" style="242" customWidth="1"/>
    <col min="15085" max="15085" width="8" style="242" customWidth="1"/>
    <col min="15086" max="15086" width="7.75" style="242" customWidth="1"/>
    <col min="15087" max="15087" width="7.25" style="242" customWidth="1"/>
    <col min="15088" max="15088" width="9.25" style="242" customWidth="1"/>
    <col min="15089" max="15089" width="7.75" style="242" customWidth="1"/>
    <col min="15090" max="15091" width="8.75" style="242" customWidth="1"/>
    <col min="15092" max="15092" width="14.75" style="242" customWidth="1"/>
    <col min="15093" max="15093" width="13.75" style="242" customWidth="1"/>
    <col min="15094" max="15094" width="8.75" style="242" customWidth="1"/>
    <col min="15095" max="15097" width="10.75" style="242" customWidth="1"/>
    <col min="15098" max="15098" width="16.75" style="242" customWidth="1"/>
    <col min="15099" max="15102" width="10.75" style="242" customWidth="1"/>
    <col min="15103" max="15103" width="12" style="242" customWidth="1"/>
    <col min="15104" max="15104" width="10.75" style="242" customWidth="1"/>
    <col min="15105" max="15105" width="8.75" style="242" customWidth="1"/>
    <col min="15106" max="15110" width="13.75" style="242" customWidth="1"/>
    <col min="15111" max="15114" width="8.75" style="242" hidden="1"/>
    <col min="15115" max="15309" width="9" style="242" customWidth="1"/>
    <col min="15310" max="15310" width="4.5" style="242" customWidth="1"/>
    <col min="15311" max="15311" width="11" style="242" customWidth="1"/>
    <col min="15312" max="15312" width="8" style="242" customWidth="1"/>
    <col min="15313" max="15313" width="5.25" style="242" customWidth="1"/>
    <col min="15314" max="15314" width="13.25" style="242" customWidth="1"/>
    <col min="15315" max="15315" width="12.5" style="242" customWidth="1"/>
    <col min="15316" max="15325" width="10.75" style="242" customWidth="1"/>
    <col min="15326" max="15326" width="12.25" style="242" customWidth="1"/>
    <col min="15327" max="15327" width="8.25" style="242" customWidth="1"/>
    <col min="15328" max="15328" width="10.75" style="242" customWidth="1"/>
    <col min="15329" max="15329" width="10" style="242" customWidth="1"/>
    <col min="15330" max="15330" width="12.25" style="242" customWidth="1"/>
    <col min="15331" max="15331" width="9.75" style="242" customWidth="1"/>
    <col min="15332" max="15332" width="9.25" style="242" customWidth="1"/>
    <col min="15333" max="15333" width="9" style="242" customWidth="1"/>
    <col min="15334" max="15334" width="8.75" style="242" customWidth="1"/>
    <col min="15335" max="15335" width="9.75" style="242" customWidth="1"/>
    <col min="15336" max="15336" width="9.25" style="242" customWidth="1"/>
    <col min="15337" max="15337" width="7.75" style="242" customWidth="1"/>
    <col min="15338" max="15338" width="9.25" style="242" customWidth="1"/>
    <col min="15339" max="15339" width="14.75" style="242" customWidth="1"/>
    <col min="15340" max="15340" width="13.75" style="242" customWidth="1"/>
    <col min="15341" max="15341" width="8" style="242" customWidth="1"/>
    <col min="15342" max="15342" width="7.75" style="242" customWidth="1"/>
    <col min="15343" max="15343" width="7.25" style="242" customWidth="1"/>
    <col min="15344" max="15344" width="9.25" style="242" customWidth="1"/>
    <col min="15345" max="15345" width="7.75" style="242" customWidth="1"/>
    <col min="15346" max="15347" width="8.75" style="242" customWidth="1"/>
    <col min="15348" max="15348" width="14.75" style="242" customWidth="1"/>
    <col min="15349" max="15349" width="13.75" style="242" customWidth="1"/>
    <col min="15350" max="15350" width="8.75" style="242" customWidth="1"/>
    <col min="15351" max="15353" width="10.75" style="242" customWidth="1"/>
    <col min="15354" max="15354" width="16.75" style="242" customWidth="1"/>
    <col min="15355" max="15358" width="10.75" style="242" customWidth="1"/>
    <col min="15359" max="15359" width="12" style="242" customWidth="1"/>
    <col min="15360" max="15360" width="10.75" style="242" customWidth="1"/>
    <col min="15361" max="15361" width="8.75" style="242" customWidth="1"/>
    <col min="15362" max="15366" width="13.75" style="242" customWidth="1"/>
    <col min="15367" max="15370" width="8.75" style="242" hidden="1"/>
    <col min="15371" max="15565" width="9" style="242" customWidth="1"/>
    <col min="15566" max="15566" width="4.5" style="242" customWidth="1"/>
    <col min="15567" max="15567" width="11" style="242" customWidth="1"/>
    <col min="15568" max="15568" width="8" style="242" customWidth="1"/>
    <col min="15569" max="15569" width="5.25" style="242" customWidth="1"/>
    <col min="15570" max="15570" width="13.25" style="242" customWidth="1"/>
    <col min="15571" max="15571" width="12.5" style="242" customWidth="1"/>
    <col min="15572" max="15581" width="10.75" style="242" customWidth="1"/>
    <col min="15582" max="15582" width="12.25" style="242" customWidth="1"/>
    <col min="15583" max="15583" width="8.25" style="242" customWidth="1"/>
    <col min="15584" max="15584" width="10.75" style="242" customWidth="1"/>
    <col min="15585" max="15585" width="10" style="242" customWidth="1"/>
    <col min="15586" max="15586" width="12.25" style="242" customWidth="1"/>
    <col min="15587" max="15587" width="9.75" style="242" customWidth="1"/>
    <col min="15588" max="15588" width="9.25" style="242" customWidth="1"/>
    <col min="15589" max="15589" width="9" style="242" customWidth="1"/>
    <col min="15590" max="15590" width="8.75" style="242" customWidth="1"/>
    <col min="15591" max="15591" width="9.75" style="242" customWidth="1"/>
    <col min="15592" max="15592" width="9.25" style="242" customWidth="1"/>
    <col min="15593" max="15593" width="7.75" style="242" customWidth="1"/>
    <col min="15594" max="15594" width="9.25" style="242" customWidth="1"/>
    <col min="15595" max="15595" width="14.75" style="242" customWidth="1"/>
    <col min="15596" max="15596" width="13.75" style="242" customWidth="1"/>
    <col min="15597" max="15597" width="8" style="242" customWidth="1"/>
    <col min="15598" max="15598" width="7.75" style="242" customWidth="1"/>
    <col min="15599" max="15599" width="7.25" style="242" customWidth="1"/>
    <col min="15600" max="15600" width="9.25" style="242" customWidth="1"/>
    <col min="15601" max="15601" width="7.75" style="242" customWidth="1"/>
    <col min="15602" max="15603" width="8.75" style="242" customWidth="1"/>
    <col min="15604" max="15604" width="14.75" style="242" customWidth="1"/>
    <col min="15605" max="15605" width="13.75" style="242" customWidth="1"/>
    <col min="15606" max="15606" width="8.75" style="242" customWidth="1"/>
    <col min="15607" max="15609" width="10.75" style="242" customWidth="1"/>
    <col min="15610" max="15610" width="16.75" style="242" customWidth="1"/>
    <col min="15611" max="15614" width="10.75" style="242" customWidth="1"/>
    <col min="15615" max="15615" width="12" style="242" customWidth="1"/>
    <col min="15616" max="15616" width="10.75" style="242" customWidth="1"/>
    <col min="15617" max="15617" width="8.75" style="242" customWidth="1"/>
    <col min="15618" max="15622" width="13.75" style="242" customWidth="1"/>
    <col min="15623" max="15626" width="8.75" style="242" hidden="1"/>
    <col min="15627" max="15821" width="9" style="242" customWidth="1"/>
    <col min="15822" max="15822" width="4.5" style="242" customWidth="1"/>
    <col min="15823" max="15823" width="11" style="242" customWidth="1"/>
    <col min="15824" max="15824" width="8" style="242" customWidth="1"/>
    <col min="15825" max="15825" width="5.25" style="242" customWidth="1"/>
    <col min="15826" max="15826" width="13.25" style="242" customWidth="1"/>
    <col min="15827" max="15827" width="12.5" style="242" customWidth="1"/>
    <col min="15828" max="15837" width="10.75" style="242" customWidth="1"/>
    <col min="15838" max="15838" width="12.25" style="242" customWidth="1"/>
    <col min="15839" max="15839" width="8.25" style="242" customWidth="1"/>
    <col min="15840" max="15840" width="10.75" style="242" customWidth="1"/>
    <col min="15841" max="15841" width="10" style="242" customWidth="1"/>
    <col min="15842" max="15842" width="12.25" style="242" customWidth="1"/>
    <col min="15843" max="15843" width="9.75" style="242" customWidth="1"/>
    <col min="15844" max="15844" width="9.25" style="242" customWidth="1"/>
    <col min="15845" max="15845" width="9" style="242" customWidth="1"/>
    <col min="15846" max="15846" width="8.75" style="242" customWidth="1"/>
    <col min="15847" max="15847" width="9.75" style="242" customWidth="1"/>
    <col min="15848" max="15848" width="9.25" style="242" customWidth="1"/>
    <col min="15849" max="15849" width="7.75" style="242" customWidth="1"/>
    <col min="15850" max="15850" width="9.25" style="242" customWidth="1"/>
    <col min="15851" max="15851" width="14.75" style="242" customWidth="1"/>
    <col min="15852" max="15852" width="13.75" style="242" customWidth="1"/>
    <col min="15853" max="15853" width="8" style="242" customWidth="1"/>
    <col min="15854" max="15854" width="7.75" style="242" customWidth="1"/>
    <col min="15855" max="15855" width="7.25" style="242" customWidth="1"/>
    <col min="15856" max="15856" width="9.25" style="242" customWidth="1"/>
    <col min="15857" max="15857" width="7.75" style="242" customWidth="1"/>
    <col min="15858" max="15859" width="8.75" style="242" customWidth="1"/>
    <col min="15860" max="15860" width="14.75" style="242" customWidth="1"/>
    <col min="15861" max="15861" width="13.75" style="242" customWidth="1"/>
    <col min="15862" max="15862" width="8.75" style="242" customWidth="1"/>
    <col min="15863" max="15865" width="10.75" style="242" customWidth="1"/>
    <col min="15866" max="15866" width="16.75" style="242" customWidth="1"/>
    <col min="15867" max="15870" width="10.75" style="242" customWidth="1"/>
    <col min="15871" max="15871" width="12" style="242" customWidth="1"/>
    <col min="15872" max="15872" width="10.75" style="242" customWidth="1"/>
    <col min="15873" max="15873" width="8.75" style="242" customWidth="1"/>
    <col min="15874" max="15878" width="13.75" style="242" customWidth="1"/>
    <col min="15879" max="15882" width="8.75" style="242" hidden="1"/>
    <col min="15883" max="16077" width="9" style="242" customWidth="1"/>
    <col min="16078" max="16078" width="4.5" style="242" customWidth="1"/>
    <col min="16079" max="16079" width="11" style="242" customWidth="1"/>
    <col min="16080" max="16080" width="8" style="242" customWidth="1"/>
    <col min="16081" max="16081" width="5.25" style="242" customWidth="1"/>
    <col min="16082" max="16082" width="13.25" style="242" customWidth="1"/>
    <col min="16083" max="16083" width="12.5" style="242" customWidth="1"/>
    <col min="16084" max="16093" width="10.75" style="242" customWidth="1"/>
    <col min="16094" max="16094" width="12.25" style="242" customWidth="1"/>
    <col min="16095" max="16095" width="8.25" style="242" customWidth="1"/>
    <col min="16096" max="16096" width="10.75" style="242" customWidth="1"/>
    <col min="16097" max="16097" width="10" style="242" customWidth="1"/>
    <col min="16098" max="16098" width="12.25" style="242" customWidth="1"/>
    <col min="16099" max="16099" width="9.75" style="242" customWidth="1"/>
    <col min="16100" max="16100" width="9.25" style="242" customWidth="1"/>
    <col min="16101" max="16101" width="9" style="242" customWidth="1"/>
    <col min="16102" max="16102" width="8.75" style="242" customWidth="1"/>
    <col min="16103" max="16103" width="9.75" style="242" customWidth="1"/>
    <col min="16104" max="16104" width="9.25" style="242" customWidth="1"/>
    <col min="16105" max="16105" width="7.75" style="242" customWidth="1"/>
    <col min="16106" max="16106" width="9.25" style="242" customWidth="1"/>
    <col min="16107" max="16107" width="14.75" style="242" customWidth="1"/>
    <col min="16108" max="16108" width="13.75" style="242" customWidth="1"/>
    <col min="16109" max="16109" width="8" style="242" customWidth="1"/>
    <col min="16110" max="16110" width="7.75" style="242" customWidth="1"/>
    <col min="16111" max="16111" width="7.25" style="242" customWidth="1"/>
    <col min="16112" max="16112" width="9.25" style="242" customWidth="1"/>
    <col min="16113" max="16113" width="7.75" style="242" customWidth="1"/>
    <col min="16114" max="16115" width="8.75" style="242" customWidth="1"/>
    <col min="16116" max="16116" width="14.75" style="242" customWidth="1"/>
    <col min="16117" max="16117" width="13.75" style="242" customWidth="1"/>
    <col min="16118" max="16118" width="8.75" style="242" customWidth="1"/>
    <col min="16119" max="16121" width="10.75" style="242" customWidth="1"/>
    <col min="16122" max="16122" width="16.75" style="242" customWidth="1"/>
    <col min="16123" max="16126" width="10.75" style="242" customWidth="1"/>
    <col min="16127" max="16127" width="12" style="242" customWidth="1"/>
    <col min="16128" max="16128" width="10.75" style="242" customWidth="1"/>
    <col min="16129" max="16129" width="8.75" style="242" customWidth="1"/>
    <col min="16130" max="16134" width="13.75" style="242" customWidth="1"/>
    <col min="16135" max="16138" width="8.75" style="242" hidden="1"/>
    <col min="16139" max="16384" width="9" style="242" customWidth="1"/>
  </cols>
  <sheetData>
    <row r="1" spans="1:16" ht="15.75" customHeight="1">
      <c r="A1" s="222" t="s">
        <v>125</v>
      </c>
    </row>
    <row r="2" spans="1:16" s="241" customFormat="1" ht="30" customHeight="1">
      <c r="A2" s="694" t="s">
        <v>1101</v>
      </c>
      <c r="B2" s="695"/>
      <c r="C2" s="695"/>
      <c r="D2" s="695"/>
      <c r="E2" s="695"/>
      <c r="F2" s="695"/>
      <c r="G2" s="695"/>
      <c r="H2" s="695"/>
      <c r="I2" s="695"/>
      <c r="J2" s="695"/>
      <c r="K2" s="695"/>
      <c r="L2" s="695"/>
      <c r="M2" s="695"/>
      <c r="N2" s="695"/>
      <c r="O2" s="695"/>
    </row>
    <row r="3" spans="1:16" s="3" customFormat="1" ht="15.75" customHeight="1">
      <c r="A3" s="653" t="str">
        <f>"评估基准日："&amp;TEXT(基本信息输入表!M7,"yyyy年mm月dd日")</f>
        <v>评估基准日：2025年07月31日</v>
      </c>
      <c r="B3" s="654"/>
      <c r="C3" s="654"/>
      <c r="D3" s="654"/>
      <c r="E3" s="654"/>
      <c r="F3" s="654"/>
      <c r="G3" s="654"/>
      <c r="H3" s="654"/>
      <c r="I3" s="678"/>
      <c r="J3" s="678"/>
      <c r="K3" s="654"/>
      <c r="L3" s="654"/>
      <c r="M3" s="654"/>
      <c r="N3" s="654"/>
      <c r="O3" s="654"/>
    </row>
    <row r="4" spans="1:16" s="3" customFormat="1" ht="14.25" customHeight="1">
      <c r="A4" s="2"/>
      <c r="B4" s="2"/>
      <c r="C4" s="2"/>
      <c r="D4" s="2"/>
      <c r="E4" s="2"/>
      <c r="F4" s="2"/>
      <c r="G4" s="2"/>
      <c r="H4" s="2"/>
      <c r="I4" s="2"/>
      <c r="J4" s="2"/>
      <c r="K4" s="2"/>
      <c r="L4" s="2"/>
      <c r="M4" s="2"/>
      <c r="N4" s="2"/>
      <c r="O4" s="17" t="s">
        <v>1102</v>
      </c>
    </row>
    <row r="5" spans="1:16" s="3" customFormat="1" ht="15.75" customHeight="1">
      <c r="A5" s="3" t="str">
        <f>基本信息输入表!K6&amp;"："&amp;基本信息输入表!M6</f>
        <v>被评估单位：西安曲江影视投资（集团）有限公司</v>
      </c>
      <c r="I5" s="247"/>
      <c r="J5" s="247"/>
      <c r="O5" s="17" t="s">
        <v>561</v>
      </c>
    </row>
    <row r="6" spans="1:16" s="2" customFormat="1" ht="15.75" customHeight="1">
      <c r="A6" s="658" t="s">
        <v>1103</v>
      </c>
      <c r="B6" s="658" t="s">
        <v>1104</v>
      </c>
      <c r="C6" s="665" t="s">
        <v>1105</v>
      </c>
      <c r="D6" s="671" t="s">
        <v>1106</v>
      </c>
      <c r="E6" s="671" t="s">
        <v>1107</v>
      </c>
      <c r="F6" s="671" t="s">
        <v>1108</v>
      </c>
      <c r="G6" s="658" t="s">
        <v>1109</v>
      </c>
      <c r="H6" s="672"/>
      <c r="I6" s="673"/>
      <c r="J6" s="671" t="s">
        <v>1110</v>
      </c>
      <c r="K6" s="658" t="s">
        <v>1111</v>
      </c>
      <c r="L6" s="672"/>
      <c r="M6" s="673"/>
      <c r="N6" s="658" t="s">
        <v>1112</v>
      </c>
      <c r="O6" s="658" t="s">
        <v>1113</v>
      </c>
    </row>
    <row r="7" spans="1:16" s="2" customFormat="1" ht="15.75" customHeight="1">
      <c r="A7" s="675"/>
      <c r="B7" s="675"/>
      <c r="C7" s="674"/>
      <c r="D7" s="674"/>
      <c r="E7" s="674"/>
      <c r="F7" s="696"/>
      <c r="G7" s="191" t="s">
        <v>1114</v>
      </c>
      <c r="H7" s="244" t="s">
        <v>1115</v>
      </c>
      <c r="I7" s="244" t="s">
        <v>1116</v>
      </c>
      <c r="J7" s="674"/>
      <c r="K7" s="248" t="s">
        <v>1117</v>
      </c>
      <c r="L7" s="244" t="s">
        <v>1118</v>
      </c>
      <c r="M7" s="72" t="s">
        <v>1116</v>
      </c>
      <c r="N7" s="675"/>
      <c r="O7" s="675"/>
      <c r="P7" s="2" t="s">
        <v>516</v>
      </c>
    </row>
    <row r="8" spans="1:16" s="2" customFormat="1" ht="15.75" customHeight="1">
      <c r="A8" s="10" t="str">
        <f t="shared" ref="A8:A24" si="0">IF(B8="","",ROW()-7)</f>
        <v/>
      </c>
      <c r="B8" s="11"/>
      <c r="C8" s="10"/>
      <c r="D8" s="11"/>
      <c r="E8" s="13"/>
      <c r="F8" s="11"/>
      <c r="G8" s="245"/>
      <c r="H8" s="75"/>
      <c r="I8" s="75"/>
      <c r="J8" s="75"/>
      <c r="K8" s="245"/>
      <c r="L8" s="75"/>
      <c r="M8" s="13"/>
      <c r="N8" s="13" t="str">
        <f t="shared" ref="N8:N25" si="1">IF(I8-J8=0,"",(M8-I8+J8)/(I8-J8)*100)</f>
        <v/>
      </c>
      <c r="O8" s="11"/>
      <c r="P8" s="2" t="s">
        <v>1119</v>
      </c>
    </row>
    <row r="9" spans="1:16" s="2" customFormat="1">
      <c r="A9" s="10" t="str">
        <f t="shared" si="0"/>
        <v/>
      </c>
      <c r="B9" s="11"/>
      <c r="C9" s="10"/>
      <c r="D9" s="11"/>
      <c r="E9" s="13"/>
      <c r="F9" s="11"/>
      <c r="G9" s="245"/>
      <c r="H9" s="75"/>
      <c r="I9" s="75"/>
      <c r="J9" s="75"/>
      <c r="K9" s="245"/>
      <c r="L9" s="75"/>
      <c r="M9" s="13"/>
      <c r="N9" s="13" t="str">
        <f t="shared" si="1"/>
        <v/>
      </c>
      <c r="O9" s="11"/>
      <c r="P9" s="2" t="s">
        <v>1120</v>
      </c>
    </row>
    <row r="10" spans="1:16" s="2" customFormat="1">
      <c r="A10" s="10" t="str">
        <f t="shared" si="0"/>
        <v/>
      </c>
      <c r="B10" s="11"/>
      <c r="C10" s="10"/>
      <c r="D10" s="11"/>
      <c r="E10" s="13"/>
      <c r="F10" s="11"/>
      <c r="G10" s="245"/>
      <c r="H10" s="75"/>
      <c r="I10" s="75"/>
      <c r="J10" s="75"/>
      <c r="K10" s="245"/>
      <c r="L10" s="75"/>
      <c r="M10" s="13"/>
      <c r="N10" s="13" t="str">
        <f t="shared" si="1"/>
        <v/>
      </c>
      <c r="O10" s="11"/>
      <c r="P10" s="2" t="s">
        <v>1121</v>
      </c>
    </row>
    <row r="11" spans="1:16" s="2" customFormat="1">
      <c r="A11" s="10" t="str">
        <f t="shared" si="0"/>
        <v/>
      </c>
      <c r="B11" s="11"/>
      <c r="C11" s="10"/>
      <c r="D11" s="11"/>
      <c r="E11" s="13"/>
      <c r="F11" s="11"/>
      <c r="G11" s="245"/>
      <c r="H11" s="75"/>
      <c r="I11" s="75"/>
      <c r="J11" s="75"/>
      <c r="K11" s="245"/>
      <c r="L11" s="75"/>
      <c r="M11" s="13"/>
      <c r="N11" s="13" t="str">
        <f t="shared" si="1"/>
        <v/>
      </c>
      <c r="O11" s="11"/>
      <c r="P11" s="2" t="s">
        <v>1122</v>
      </c>
    </row>
    <row r="12" spans="1:16" s="2" customFormat="1">
      <c r="A12" s="10" t="str">
        <f t="shared" si="0"/>
        <v/>
      </c>
      <c r="B12" s="11"/>
      <c r="C12" s="10"/>
      <c r="D12" s="11"/>
      <c r="E12" s="13"/>
      <c r="F12" s="11"/>
      <c r="G12" s="245"/>
      <c r="H12" s="75"/>
      <c r="I12" s="75"/>
      <c r="J12" s="75"/>
      <c r="K12" s="245"/>
      <c r="L12" s="75"/>
      <c r="M12" s="13"/>
      <c r="N12" s="13" t="str">
        <f t="shared" si="1"/>
        <v/>
      </c>
      <c r="O12" s="11"/>
      <c r="P12" s="2" t="s">
        <v>1123</v>
      </c>
    </row>
    <row r="13" spans="1:16" s="2" customFormat="1">
      <c r="A13" s="10" t="str">
        <f t="shared" si="0"/>
        <v/>
      </c>
      <c r="B13" s="11"/>
      <c r="C13" s="10"/>
      <c r="D13" s="11"/>
      <c r="E13" s="13"/>
      <c r="F13" s="11"/>
      <c r="G13" s="245"/>
      <c r="H13" s="75"/>
      <c r="I13" s="75"/>
      <c r="J13" s="75"/>
      <c r="K13" s="245"/>
      <c r="L13" s="75"/>
      <c r="M13" s="13"/>
      <c r="N13" s="13" t="str">
        <f t="shared" si="1"/>
        <v/>
      </c>
      <c r="O13" s="11"/>
      <c r="P13" s="2" t="s">
        <v>1124</v>
      </c>
    </row>
    <row r="14" spans="1:16" s="2" customFormat="1">
      <c r="A14" s="10" t="str">
        <f t="shared" si="0"/>
        <v/>
      </c>
      <c r="B14" s="11"/>
      <c r="C14" s="10"/>
      <c r="D14" s="11"/>
      <c r="E14" s="13"/>
      <c r="F14" s="11"/>
      <c r="G14" s="245"/>
      <c r="H14" s="75"/>
      <c r="I14" s="75"/>
      <c r="J14" s="75"/>
      <c r="K14" s="245"/>
      <c r="L14" s="75"/>
      <c r="M14" s="13"/>
      <c r="N14" s="13" t="str">
        <f t="shared" si="1"/>
        <v/>
      </c>
      <c r="O14" s="11"/>
      <c r="P14" s="2" t="s">
        <v>1125</v>
      </c>
    </row>
    <row r="15" spans="1:16" s="2" customFormat="1">
      <c r="A15" s="10" t="str">
        <f t="shared" si="0"/>
        <v/>
      </c>
      <c r="B15" s="11"/>
      <c r="C15" s="10"/>
      <c r="D15" s="11"/>
      <c r="E15" s="13"/>
      <c r="F15" s="11"/>
      <c r="G15" s="245"/>
      <c r="H15" s="75"/>
      <c r="I15" s="75"/>
      <c r="J15" s="75"/>
      <c r="K15" s="245"/>
      <c r="L15" s="75"/>
      <c r="M15" s="13"/>
      <c r="N15" s="13" t="str">
        <f t="shared" si="1"/>
        <v/>
      </c>
      <c r="O15" s="11"/>
      <c r="P15" s="2" t="s">
        <v>1126</v>
      </c>
    </row>
    <row r="16" spans="1:16" s="2" customFormat="1">
      <c r="A16" s="10" t="str">
        <f t="shared" si="0"/>
        <v/>
      </c>
      <c r="B16" s="11"/>
      <c r="C16" s="10"/>
      <c r="D16" s="11"/>
      <c r="E16" s="13"/>
      <c r="F16" s="11"/>
      <c r="G16" s="245"/>
      <c r="H16" s="75"/>
      <c r="I16" s="75"/>
      <c r="J16" s="75"/>
      <c r="K16" s="245"/>
      <c r="L16" s="75"/>
      <c r="M16" s="13"/>
      <c r="N16" s="13" t="str">
        <f t="shared" si="1"/>
        <v/>
      </c>
      <c r="O16" s="11"/>
      <c r="P16" s="2" t="s">
        <v>1127</v>
      </c>
    </row>
    <row r="17" spans="1:16" s="2" customFormat="1">
      <c r="A17" s="10" t="str">
        <f t="shared" si="0"/>
        <v/>
      </c>
      <c r="B17" s="11"/>
      <c r="C17" s="10"/>
      <c r="D17" s="11"/>
      <c r="E17" s="13"/>
      <c r="F17" s="11"/>
      <c r="G17" s="245"/>
      <c r="H17" s="75"/>
      <c r="I17" s="75"/>
      <c r="J17" s="75"/>
      <c r="K17" s="245"/>
      <c r="L17" s="75"/>
      <c r="M17" s="13"/>
      <c r="N17" s="13" t="str">
        <f t="shared" si="1"/>
        <v/>
      </c>
      <c r="O17" s="11"/>
      <c r="P17" s="2" t="s">
        <v>1128</v>
      </c>
    </row>
    <row r="18" spans="1:16" s="2" customFormat="1">
      <c r="A18" s="10" t="str">
        <f t="shared" si="0"/>
        <v/>
      </c>
      <c r="B18" s="11"/>
      <c r="C18" s="10"/>
      <c r="D18" s="11"/>
      <c r="E18" s="13"/>
      <c r="F18" s="11"/>
      <c r="G18" s="245"/>
      <c r="H18" s="75"/>
      <c r="I18" s="75"/>
      <c r="J18" s="75"/>
      <c r="K18" s="245"/>
      <c r="L18" s="75"/>
      <c r="M18" s="13"/>
      <c r="N18" s="13" t="str">
        <f t="shared" si="1"/>
        <v/>
      </c>
      <c r="O18" s="11"/>
      <c r="P18" s="2" t="s">
        <v>1129</v>
      </c>
    </row>
    <row r="19" spans="1:16" s="2" customFormat="1">
      <c r="A19" s="10" t="str">
        <f t="shared" si="0"/>
        <v/>
      </c>
      <c r="B19" s="11"/>
      <c r="C19" s="10"/>
      <c r="D19" s="11"/>
      <c r="E19" s="13"/>
      <c r="F19" s="11"/>
      <c r="G19" s="245"/>
      <c r="H19" s="75"/>
      <c r="I19" s="75"/>
      <c r="J19" s="75"/>
      <c r="K19" s="245"/>
      <c r="L19" s="75"/>
      <c r="M19" s="13"/>
      <c r="N19" s="13" t="str">
        <f t="shared" si="1"/>
        <v/>
      </c>
      <c r="O19" s="11"/>
      <c r="P19" s="2" t="s">
        <v>1130</v>
      </c>
    </row>
    <row r="20" spans="1:16" s="2" customFormat="1">
      <c r="A20" s="10" t="str">
        <f t="shared" si="0"/>
        <v/>
      </c>
      <c r="B20" s="11"/>
      <c r="C20" s="10"/>
      <c r="D20" s="11"/>
      <c r="E20" s="13"/>
      <c r="F20" s="11"/>
      <c r="G20" s="245"/>
      <c r="H20" s="75"/>
      <c r="I20" s="75"/>
      <c r="J20" s="75"/>
      <c r="K20" s="245"/>
      <c r="L20" s="75"/>
      <c r="M20" s="13"/>
      <c r="N20" s="13" t="str">
        <f t="shared" si="1"/>
        <v/>
      </c>
      <c r="O20" s="11"/>
      <c r="P20" s="2" t="s">
        <v>1131</v>
      </c>
    </row>
    <row r="21" spans="1:16" s="2" customFormat="1">
      <c r="A21" s="10" t="str">
        <f t="shared" si="0"/>
        <v/>
      </c>
      <c r="B21" s="11"/>
      <c r="C21" s="10"/>
      <c r="D21" s="11"/>
      <c r="E21" s="13"/>
      <c r="F21" s="11"/>
      <c r="G21" s="245"/>
      <c r="H21" s="75"/>
      <c r="I21" s="75"/>
      <c r="J21" s="75"/>
      <c r="K21" s="245"/>
      <c r="L21" s="75"/>
      <c r="M21" s="13"/>
      <c r="N21" s="13" t="str">
        <f t="shared" si="1"/>
        <v/>
      </c>
      <c r="O21" s="11"/>
      <c r="P21" s="2" t="s">
        <v>1132</v>
      </c>
    </row>
    <row r="22" spans="1:16" s="2" customFormat="1">
      <c r="A22" s="10" t="str">
        <f t="shared" si="0"/>
        <v/>
      </c>
      <c r="B22" s="11"/>
      <c r="C22" s="10"/>
      <c r="D22" s="11"/>
      <c r="E22" s="13"/>
      <c r="F22" s="11"/>
      <c r="G22" s="245"/>
      <c r="H22" s="75"/>
      <c r="I22" s="75"/>
      <c r="J22" s="75"/>
      <c r="K22" s="245"/>
      <c r="L22" s="75"/>
      <c r="M22" s="13"/>
      <c r="N22" s="13" t="str">
        <f t="shared" si="1"/>
        <v/>
      </c>
      <c r="O22" s="11"/>
      <c r="P22" s="2" t="s">
        <v>1133</v>
      </c>
    </row>
    <row r="23" spans="1:16" s="2" customFormat="1">
      <c r="A23" s="10" t="str">
        <f t="shared" si="0"/>
        <v/>
      </c>
      <c r="B23" s="11"/>
      <c r="C23" s="10"/>
      <c r="D23" s="11"/>
      <c r="E23" s="13"/>
      <c r="F23" s="11"/>
      <c r="G23" s="245"/>
      <c r="H23" s="75"/>
      <c r="I23" s="75"/>
      <c r="J23" s="75"/>
      <c r="K23" s="245"/>
      <c r="L23" s="75"/>
      <c r="M23" s="13"/>
      <c r="N23" s="13" t="str">
        <f t="shared" si="1"/>
        <v/>
      </c>
      <c r="O23" s="11"/>
      <c r="P23" s="2" t="s">
        <v>1134</v>
      </c>
    </row>
    <row r="24" spans="1:16" s="3" customFormat="1">
      <c r="A24" s="10" t="str">
        <f t="shared" si="0"/>
        <v/>
      </c>
      <c r="B24" s="11"/>
      <c r="C24" s="10"/>
      <c r="D24" s="11"/>
      <c r="E24" s="13"/>
      <c r="F24" s="11"/>
      <c r="G24" s="245"/>
      <c r="H24" s="75"/>
      <c r="I24" s="75"/>
      <c r="J24" s="75"/>
      <c r="K24" s="245"/>
      <c r="L24" s="75"/>
      <c r="M24" s="13"/>
      <c r="N24" s="13" t="str">
        <f t="shared" si="1"/>
        <v/>
      </c>
      <c r="O24" s="11"/>
      <c r="P24" s="2" t="s">
        <v>1135</v>
      </c>
    </row>
    <row r="25" spans="1:16" s="3" customFormat="1" ht="15.75" customHeight="1">
      <c r="A25" s="664" t="s">
        <v>1136</v>
      </c>
      <c r="B25" s="673"/>
      <c r="C25" s="10"/>
      <c r="D25" s="11"/>
      <c r="E25" s="13"/>
      <c r="F25" s="11"/>
      <c r="G25" s="245"/>
      <c r="H25" s="75"/>
      <c r="I25" s="75">
        <f>SUM(I8:I24)</f>
        <v>0</v>
      </c>
      <c r="J25" s="75">
        <f>SUM(J8:J24)</f>
        <v>0</v>
      </c>
      <c r="K25" s="245"/>
      <c r="L25" s="75"/>
      <c r="M25" s="75">
        <f>SUM(M8:M24)</f>
        <v>0</v>
      </c>
      <c r="N25" s="13" t="str">
        <f t="shared" si="1"/>
        <v/>
      </c>
      <c r="O25" s="11"/>
      <c r="P25" s="2"/>
    </row>
    <row r="26" spans="1:16" s="3" customFormat="1" ht="15.75" customHeight="1">
      <c r="A26" s="664" t="s">
        <v>1137</v>
      </c>
      <c r="B26" s="673"/>
      <c r="C26" s="10"/>
      <c r="D26" s="11"/>
      <c r="E26" s="13"/>
      <c r="F26" s="11"/>
      <c r="G26" s="245"/>
      <c r="H26" s="75"/>
      <c r="I26" s="75">
        <f>J25</f>
        <v>0</v>
      </c>
      <c r="J26" s="75"/>
      <c r="K26" s="245"/>
      <c r="L26" s="75"/>
      <c r="M26" s="13"/>
      <c r="N26" s="13"/>
      <c r="O26" s="11"/>
      <c r="P26" s="2"/>
    </row>
    <row r="27" spans="1:16" s="3" customFormat="1" ht="15.75" customHeight="1">
      <c r="A27" s="659" t="s">
        <v>1138</v>
      </c>
      <c r="B27" s="677"/>
      <c r="C27" s="14"/>
      <c r="D27" s="16"/>
      <c r="E27" s="16"/>
      <c r="F27" s="16"/>
      <c r="G27" s="246"/>
      <c r="H27" s="246"/>
      <c r="I27" s="246">
        <f>I25-I26</f>
        <v>0</v>
      </c>
      <c r="J27" s="19"/>
      <c r="K27" s="19"/>
      <c r="L27" s="19"/>
      <c r="M27" s="19">
        <f>M25</f>
        <v>0</v>
      </c>
      <c r="N27" s="13" t="str">
        <f>IF(I27-J27=0,"",(M27-I27+J27)/(I27-J27)*100)</f>
        <v/>
      </c>
      <c r="O27" s="16"/>
      <c r="P27" s="2"/>
    </row>
    <row r="28" spans="1:16" s="3" customFormat="1" ht="15.75" customHeight="1">
      <c r="A28" s="3" t="str">
        <f>基本信息输入表!$K$6&amp;"填表人："&amp;基本信息输入表!$M$38</f>
        <v>被评估单位填表人：</v>
      </c>
      <c r="M28" s="3" t="str">
        <f>"评估人员："&amp;基本信息输入表!$Q$38</f>
        <v>评估人员：</v>
      </c>
      <c r="P28" s="3" t="s">
        <v>533</v>
      </c>
    </row>
    <row r="29" spans="1:16" s="3" customFormat="1" ht="15.75" customHeight="1">
      <c r="A29" s="3" t="str">
        <f>"填表日期："&amp;YEAR(基本信息输入表!$O$38)&amp;"年"&amp;MONTH(基本信息输入表!$O$38)&amp;"月"&amp;DAY(基本信息输入表!$O$38)&amp;"日"</f>
        <v>填表日期：1900年1月0日</v>
      </c>
    </row>
    <row r="30" spans="1:16" ht="15.75" customHeight="1"/>
    <row r="31" spans="1:16" ht="15.75" customHeight="1"/>
    <row r="32" spans="1: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sheetData>
  <mergeCells count="16">
    <mergeCell ref="A26:B26"/>
    <mergeCell ref="A27:B27"/>
    <mergeCell ref="A6:A7"/>
    <mergeCell ref="B6:B7"/>
    <mergeCell ref="C6:C7"/>
    <mergeCell ref="A2:O2"/>
    <mergeCell ref="A3:O3"/>
    <mergeCell ref="G6:I6"/>
    <mergeCell ref="K6:M6"/>
    <mergeCell ref="A25:B25"/>
    <mergeCell ref="D6:D7"/>
    <mergeCell ref="E6:E7"/>
    <mergeCell ref="F6:F7"/>
    <mergeCell ref="J6:J7"/>
    <mergeCell ref="N6:N7"/>
    <mergeCell ref="O6:O7"/>
  </mergeCells>
  <phoneticPr fontId="33" type="noConversion"/>
  <hyperlinks>
    <hyperlink ref="A1" location="索引目录!A1" display="返回索引目录" xr:uid="{00000000-0004-0000-2600-000000000000}"/>
  </hyperlinks>
  <printOptions horizontalCentered="1"/>
  <pageMargins left="0.98402777777777795" right="0.98402777777777795" top="0.98402777777777795" bottom="0.98402777777777795" header="0.47222222222222199" footer="0.35416666666666702"/>
  <pageSetup paperSize="9" scale="7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colBreaks count="2" manualBreakCount="2">
    <brk id="6" max="28" man="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8"/>
  <sheetViews>
    <sheetView workbookViewId="0">
      <selection activeCell="L20" sqref="L20"/>
    </sheetView>
  </sheetViews>
  <sheetFormatPr defaultColWidth="8.75" defaultRowHeight="12"/>
  <cols>
    <col min="1" max="1" width="9.75" style="488" customWidth="1"/>
    <col min="2" max="11" width="8.75" style="488"/>
    <col min="12" max="12" width="13.25" style="488" customWidth="1"/>
    <col min="13" max="13" width="7.25" style="488" customWidth="1"/>
    <col min="14" max="14" width="13.25" style="488" customWidth="1"/>
    <col min="15" max="16" width="8.75" style="488"/>
    <col min="17" max="17" width="13.25" style="488" customWidth="1"/>
    <col min="18" max="16384" width="8.75" style="488"/>
  </cols>
  <sheetData>
    <row r="1" spans="1:17">
      <c r="A1" s="489" t="s">
        <v>125</v>
      </c>
      <c r="B1" s="490"/>
      <c r="C1" s="490"/>
      <c r="D1" s="490"/>
      <c r="E1" s="490"/>
      <c r="F1" s="490"/>
      <c r="G1" s="490"/>
    </row>
    <row r="2" spans="1:17">
      <c r="A2" s="596" t="s">
        <v>126</v>
      </c>
      <c r="B2" s="596"/>
      <c r="C2" s="596"/>
      <c r="D2" s="596"/>
      <c r="E2" s="596"/>
      <c r="F2" s="596"/>
      <c r="G2" s="596"/>
    </row>
    <row r="3" spans="1:17">
      <c r="A3" s="597" t="str">
        <f>"评估基准日："&amp;TEXT(基本信息输入表!M7,"yyyy年mm月dd日")</f>
        <v>评估基准日：2025年07月31日</v>
      </c>
      <c r="B3" s="597"/>
      <c r="C3" s="597"/>
      <c r="D3" s="597"/>
      <c r="E3" s="597"/>
      <c r="F3" s="597"/>
      <c r="G3" s="597"/>
    </row>
    <row r="4" spans="1:17">
      <c r="A4" s="491"/>
      <c r="B4" s="491"/>
      <c r="C4" s="491"/>
      <c r="D4" s="491"/>
      <c r="E4" s="491"/>
      <c r="F4" s="491"/>
      <c r="G4" s="491"/>
    </row>
    <row r="5" spans="1:17">
      <c r="A5" s="491"/>
      <c r="B5" s="491"/>
      <c r="C5" s="491"/>
      <c r="D5" s="491"/>
      <c r="E5" s="491"/>
      <c r="F5" s="491"/>
      <c r="G5" s="492"/>
    </row>
    <row r="6" spans="1:17">
      <c r="A6" s="598" t="str">
        <f>[1]基本信息输入表!M6</f>
        <v>××××××有限责任公司</v>
      </c>
      <c r="B6" s="598"/>
      <c r="C6" s="598"/>
      <c r="D6" s="598"/>
      <c r="E6" s="490"/>
      <c r="F6" s="490"/>
      <c r="G6" s="492"/>
    </row>
    <row r="7" spans="1:17" s="487" customFormat="1" ht="29.25" customHeight="1">
      <c r="A7" s="493" t="s">
        <v>127</v>
      </c>
      <c r="B7" s="493" t="s">
        <v>128</v>
      </c>
      <c r="C7" s="493" t="s">
        <v>129</v>
      </c>
      <c r="D7" s="493" t="s">
        <v>130</v>
      </c>
      <c r="E7" s="493" t="s">
        <v>131</v>
      </c>
      <c r="F7" s="493" t="s">
        <v>132</v>
      </c>
      <c r="G7" s="494" t="s">
        <v>133</v>
      </c>
      <c r="H7" s="495" t="s">
        <v>134</v>
      </c>
      <c r="I7" s="495" t="s">
        <v>135</v>
      </c>
      <c r="J7" s="495" t="s">
        <v>136</v>
      </c>
      <c r="K7" s="495" t="s">
        <v>137</v>
      </c>
      <c r="L7" s="495" t="s">
        <v>138</v>
      </c>
      <c r="M7" s="495" t="s">
        <v>139</v>
      </c>
      <c r="N7" s="495" t="s">
        <v>140</v>
      </c>
      <c r="O7" s="495" t="s">
        <v>141</v>
      </c>
      <c r="P7" s="495" t="s">
        <v>142</v>
      </c>
      <c r="Q7" s="495" t="s">
        <v>143</v>
      </c>
    </row>
    <row r="8" spans="1:17">
      <c r="A8" s="496" t="str">
        <f>IF(B8="","",ROW()-6)</f>
        <v/>
      </c>
      <c r="B8" s="497"/>
      <c r="C8" s="498"/>
      <c r="D8" s="497"/>
      <c r="E8" s="499"/>
      <c r="F8" s="500"/>
      <c r="G8" s="501"/>
      <c r="H8" s="502"/>
      <c r="I8" s="502"/>
      <c r="J8" s="503"/>
      <c r="K8" s="503"/>
      <c r="L8" s="504"/>
      <c r="M8" s="504"/>
      <c r="N8" s="504"/>
      <c r="O8" s="503"/>
      <c r="P8" s="503"/>
      <c r="Q8" s="495" t="s">
        <v>144</v>
      </c>
    </row>
    <row r="9" spans="1:17">
      <c r="A9" s="496" t="str">
        <f t="shared" ref="A9:A27" si="0">IF(B9="","",ROW()-6)</f>
        <v/>
      </c>
      <c r="B9" s="497"/>
      <c r="C9" s="498"/>
      <c r="D9" s="497"/>
      <c r="E9" s="499"/>
      <c r="F9" s="500"/>
      <c r="G9" s="501"/>
      <c r="H9" s="502"/>
      <c r="I9" s="502"/>
      <c r="J9" s="503"/>
      <c r="K9" s="503"/>
      <c r="L9" s="504"/>
      <c r="M9" s="504"/>
      <c r="N9" s="504"/>
      <c r="O9" s="503"/>
      <c r="P9" s="503"/>
      <c r="Q9" s="495" t="s">
        <v>145</v>
      </c>
    </row>
    <row r="10" spans="1:17">
      <c r="A10" s="496" t="str">
        <f t="shared" si="0"/>
        <v/>
      </c>
      <c r="B10" s="497"/>
      <c r="C10" s="498"/>
      <c r="D10" s="497"/>
      <c r="E10" s="499"/>
      <c r="F10" s="500"/>
      <c r="G10" s="501"/>
      <c r="H10" s="502"/>
      <c r="I10" s="502"/>
      <c r="J10" s="503"/>
      <c r="K10" s="503"/>
      <c r="L10" s="504"/>
      <c r="M10" s="504"/>
      <c r="N10" s="504"/>
      <c r="O10" s="503"/>
      <c r="P10" s="503"/>
      <c r="Q10" s="495" t="s">
        <v>146</v>
      </c>
    </row>
    <row r="11" spans="1:17">
      <c r="A11" s="496" t="str">
        <f t="shared" si="0"/>
        <v/>
      </c>
      <c r="B11" s="497"/>
      <c r="C11" s="498"/>
      <c r="D11" s="497"/>
      <c r="E11" s="499"/>
      <c r="F11" s="500"/>
      <c r="G11" s="501"/>
      <c r="H11" s="502"/>
      <c r="I11" s="502"/>
      <c r="J11" s="503"/>
      <c r="K11" s="503"/>
      <c r="L11" s="504"/>
      <c r="M11" s="504"/>
      <c r="N11" s="504"/>
      <c r="O11" s="503"/>
      <c r="P11" s="503"/>
      <c r="Q11" s="495" t="s">
        <v>147</v>
      </c>
    </row>
    <row r="12" spans="1:17">
      <c r="A12" s="496" t="str">
        <f t="shared" si="0"/>
        <v/>
      </c>
      <c r="B12" s="497"/>
      <c r="C12" s="498"/>
      <c r="D12" s="497"/>
      <c r="E12" s="499"/>
      <c r="F12" s="500"/>
      <c r="G12" s="501"/>
      <c r="H12" s="502"/>
      <c r="I12" s="502"/>
      <c r="J12" s="503"/>
      <c r="K12" s="503"/>
      <c r="L12" s="503"/>
      <c r="M12" s="503"/>
      <c r="N12" s="503"/>
      <c r="O12" s="503"/>
      <c r="P12" s="503"/>
      <c r="Q12" s="502"/>
    </row>
    <row r="13" spans="1:17">
      <c r="A13" s="496" t="str">
        <f t="shared" si="0"/>
        <v/>
      </c>
      <c r="B13" s="497"/>
      <c r="C13" s="498"/>
      <c r="D13" s="497"/>
      <c r="E13" s="499"/>
      <c r="F13" s="500"/>
      <c r="G13" s="501"/>
      <c r="H13" s="502"/>
      <c r="I13" s="502"/>
      <c r="J13" s="503"/>
      <c r="K13" s="503"/>
      <c r="L13" s="503"/>
      <c r="M13" s="503"/>
      <c r="N13" s="503"/>
      <c r="O13" s="503"/>
      <c r="P13" s="503"/>
      <c r="Q13" s="502"/>
    </row>
    <row r="14" spans="1:17">
      <c r="A14" s="496" t="str">
        <f t="shared" si="0"/>
        <v/>
      </c>
      <c r="B14" s="497"/>
      <c r="C14" s="498"/>
      <c r="D14" s="497"/>
      <c r="E14" s="499"/>
      <c r="F14" s="500"/>
      <c r="G14" s="501"/>
      <c r="H14" s="502"/>
      <c r="I14" s="502"/>
      <c r="J14" s="503"/>
      <c r="K14" s="503"/>
      <c r="L14" s="503"/>
      <c r="M14" s="503"/>
      <c r="N14" s="503"/>
      <c r="O14" s="503"/>
      <c r="P14" s="503"/>
      <c r="Q14" s="502"/>
    </row>
    <row r="15" spans="1:17">
      <c r="A15" s="496" t="str">
        <f t="shared" si="0"/>
        <v/>
      </c>
      <c r="B15" s="497"/>
      <c r="C15" s="498"/>
      <c r="D15" s="497"/>
      <c r="E15" s="499"/>
      <c r="F15" s="500"/>
      <c r="G15" s="501"/>
      <c r="H15" s="502"/>
      <c r="I15" s="502"/>
      <c r="J15" s="503"/>
      <c r="K15" s="503"/>
      <c r="L15" s="503"/>
      <c r="M15" s="503"/>
      <c r="N15" s="503"/>
      <c r="O15" s="503"/>
      <c r="P15" s="503"/>
      <c r="Q15" s="502"/>
    </row>
    <row r="16" spans="1:17">
      <c r="A16" s="496" t="str">
        <f t="shared" si="0"/>
        <v/>
      </c>
      <c r="B16" s="497"/>
      <c r="C16" s="498"/>
      <c r="D16" s="497"/>
      <c r="E16" s="499"/>
      <c r="F16" s="500"/>
      <c r="G16" s="501"/>
      <c r="H16" s="502"/>
      <c r="I16" s="502"/>
      <c r="J16" s="503"/>
      <c r="K16" s="503"/>
      <c r="L16" s="503"/>
      <c r="M16" s="503"/>
      <c r="N16" s="503"/>
      <c r="O16" s="503"/>
      <c r="P16" s="503"/>
      <c r="Q16" s="502"/>
    </row>
    <row r="17" spans="1:18">
      <c r="A17" s="496" t="str">
        <f t="shared" si="0"/>
        <v/>
      </c>
      <c r="B17" s="497"/>
      <c r="C17" s="498"/>
      <c r="D17" s="497"/>
      <c r="E17" s="499"/>
      <c r="F17" s="500"/>
      <c r="G17" s="501"/>
      <c r="H17" s="502"/>
      <c r="I17" s="502"/>
      <c r="J17" s="503"/>
      <c r="K17" s="503"/>
      <c r="L17" s="503"/>
      <c r="M17" s="503"/>
      <c r="N17" s="503"/>
      <c r="O17" s="503"/>
      <c r="P17" s="503"/>
      <c r="Q17" s="502"/>
    </row>
    <row r="18" spans="1:18">
      <c r="A18" s="496" t="str">
        <f t="shared" si="0"/>
        <v/>
      </c>
      <c r="B18" s="497"/>
      <c r="C18" s="498"/>
      <c r="D18" s="497"/>
      <c r="E18" s="499"/>
      <c r="F18" s="500"/>
      <c r="G18" s="501"/>
      <c r="H18" s="502"/>
      <c r="I18" s="502"/>
      <c r="J18" s="503"/>
      <c r="K18" s="503"/>
      <c r="L18" s="503"/>
      <c r="M18" s="503"/>
      <c r="N18" s="503"/>
      <c r="O18" s="503"/>
      <c r="P18" s="503"/>
      <c r="Q18" s="502"/>
    </row>
    <row r="19" spans="1:18">
      <c r="A19" s="496" t="str">
        <f t="shared" si="0"/>
        <v/>
      </c>
      <c r="B19" s="497"/>
      <c r="C19" s="498"/>
      <c r="D19" s="497"/>
      <c r="E19" s="499"/>
      <c r="F19" s="500"/>
      <c r="G19" s="501"/>
      <c r="H19" s="502"/>
      <c r="I19" s="502"/>
      <c r="J19" s="503"/>
      <c r="K19" s="503"/>
      <c r="L19" s="503"/>
      <c r="M19" s="503"/>
      <c r="N19" s="503"/>
      <c r="O19" s="503"/>
      <c r="P19" s="503"/>
      <c r="Q19" s="502"/>
    </row>
    <row r="20" spans="1:18">
      <c r="A20" s="496" t="str">
        <f t="shared" si="0"/>
        <v/>
      </c>
      <c r="B20" s="497"/>
      <c r="C20" s="498"/>
      <c r="D20" s="497"/>
      <c r="E20" s="499"/>
      <c r="F20" s="500"/>
      <c r="G20" s="501"/>
      <c r="H20" s="502"/>
      <c r="I20" s="502"/>
      <c r="J20" s="503"/>
      <c r="K20" s="503"/>
      <c r="L20" s="503"/>
      <c r="M20" s="503"/>
      <c r="N20" s="503"/>
      <c r="O20" s="503"/>
      <c r="P20" s="503"/>
      <c r="Q20" s="502"/>
    </row>
    <row r="21" spans="1:18">
      <c r="A21" s="496" t="str">
        <f t="shared" si="0"/>
        <v/>
      </c>
      <c r="B21" s="497"/>
      <c r="C21" s="498"/>
      <c r="D21" s="497"/>
      <c r="E21" s="499"/>
      <c r="F21" s="500"/>
      <c r="G21" s="501"/>
      <c r="H21" s="502"/>
      <c r="I21" s="502"/>
      <c r="J21" s="503"/>
      <c r="K21" s="503"/>
      <c r="L21" s="503"/>
      <c r="M21" s="503"/>
      <c r="N21" s="503"/>
      <c r="O21" s="503"/>
      <c r="P21" s="503"/>
      <c r="Q21" s="502"/>
    </row>
    <row r="22" spans="1:18">
      <c r="A22" s="496" t="str">
        <f t="shared" si="0"/>
        <v/>
      </c>
      <c r="B22" s="497"/>
      <c r="C22" s="498"/>
      <c r="D22" s="497"/>
      <c r="E22" s="499"/>
      <c r="F22" s="500"/>
      <c r="G22" s="501"/>
      <c r="H22" s="502"/>
      <c r="I22" s="502"/>
      <c r="J22" s="503"/>
      <c r="K22" s="503"/>
      <c r="L22" s="503"/>
      <c r="M22" s="503"/>
      <c r="N22" s="503"/>
      <c r="O22" s="503"/>
      <c r="P22" s="503"/>
      <c r="Q22" s="502"/>
    </row>
    <row r="23" spans="1:18">
      <c r="A23" s="496" t="str">
        <f t="shared" si="0"/>
        <v/>
      </c>
      <c r="B23" s="497"/>
      <c r="C23" s="498"/>
      <c r="D23" s="497"/>
      <c r="E23" s="499"/>
      <c r="F23" s="500"/>
      <c r="G23" s="501"/>
      <c r="H23" s="502"/>
      <c r="I23" s="502"/>
      <c r="J23" s="503"/>
      <c r="K23" s="503"/>
      <c r="L23" s="503"/>
      <c r="M23" s="503"/>
      <c r="N23" s="503"/>
      <c r="O23" s="503"/>
      <c r="P23" s="503"/>
      <c r="Q23" s="502"/>
    </row>
    <row r="24" spans="1:18">
      <c r="A24" s="496" t="str">
        <f t="shared" si="0"/>
        <v/>
      </c>
      <c r="B24" s="497"/>
      <c r="C24" s="498"/>
      <c r="D24" s="497"/>
      <c r="E24" s="499"/>
      <c r="F24" s="500"/>
      <c r="G24" s="501"/>
      <c r="H24" s="502"/>
      <c r="I24" s="502"/>
      <c r="J24" s="503"/>
      <c r="K24" s="503"/>
      <c r="L24" s="503"/>
      <c r="M24" s="503"/>
      <c r="N24" s="503"/>
      <c r="O24" s="503"/>
      <c r="P24" s="503"/>
      <c r="Q24" s="502"/>
    </row>
    <row r="25" spans="1:18">
      <c r="A25" s="496" t="str">
        <f t="shared" si="0"/>
        <v/>
      </c>
      <c r="B25" s="497"/>
      <c r="C25" s="498"/>
      <c r="D25" s="497"/>
      <c r="E25" s="499"/>
      <c r="F25" s="500"/>
      <c r="G25" s="501"/>
      <c r="H25" s="502"/>
      <c r="I25" s="502"/>
      <c r="J25" s="503"/>
      <c r="K25" s="503"/>
      <c r="L25" s="503"/>
      <c r="M25" s="503"/>
      <c r="N25" s="503"/>
      <c r="O25" s="503"/>
      <c r="P25" s="503"/>
      <c r="Q25" s="502"/>
    </row>
    <row r="26" spans="1:18">
      <c r="A26" s="496" t="str">
        <f t="shared" si="0"/>
        <v/>
      </c>
      <c r="B26" s="497"/>
      <c r="C26" s="498"/>
      <c r="D26" s="497"/>
      <c r="E26" s="499"/>
      <c r="F26" s="500"/>
      <c r="G26" s="501"/>
      <c r="H26" s="502"/>
      <c r="I26" s="502"/>
      <c r="J26" s="503"/>
      <c r="K26" s="503"/>
      <c r="L26" s="503"/>
      <c r="M26" s="503"/>
      <c r="N26" s="503"/>
      <c r="O26" s="503"/>
      <c r="P26" s="503"/>
      <c r="Q26" s="502"/>
    </row>
    <row r="27" spans="1:18">
      <c r="A27" s="496" t="str">
        <f t="shared" si="0"/>
        <v/>
      </c>
      <c r="B27" s="497"/>
      <c r="C27" s="498"/>
      <c r="D27" s="497"/>
      <c r="E27" s="499"/>
      <c r="F27" s="500"/>
      <c r="G27" s="501"/>
      <c r="H27" s="502"/>
      <c r="I27" s="502"/>
      <c r="J27" s="503"/>
      <c r="K27" s="503"/>
      <c r="L27" s="503"/>
      <c r="M27" s="503"/>
      <c r="N27" s="503"/>
      <c r="O27" s="503"/>
      <c r="P27" s="503"/>
      <c r="Q27" s="502"/>
    </row>
    <row r="28" spans="1:18">
      <c r="R28" s="505" t="s">
        <v>148</v>
      </c>
    </row>
  </sheetData>
  <mergeCells count="3">
    <mergeCell ref="A2:G2"/>
    <mergeCell ref="A3:G3"/>
    <mergeCell ref="A6:D6"/>
  </mergeCells>
  <phoneticPr fontId="33" type="noConversion"/>
  <hyperlinks>
    <hyperlink ref="A1" location="索引目录!A1" display="返回索引目录" xr:uid="{00000000-0004-0000-0300-000000000000}"/>
  </hyperlinks>
  <pageMargins left="0.69930555555555596" right="0.69930555555555596" top="0.75" bottom="0.75" header="0.3" footer="0.3"/>
  <pageSetup paperSize="9" scale="76" orientation="landscape"/>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AE28"/>
  <sheetViews>
    <sheetView showGridLines="0" topLeftCell="A15" zoomScale="96" zoomScaleNormal="96" workbookViewId="0">
      <selection activeCell="M8" sqref="M8:R8"/>
    </sheetView>
  </sheetViews>
  <sheetFormatPr defaultColWidth="8.75" defaultRowHeight="12.75"/>
  <cols>
    <col min="1" max="1" width="4.75" style="3" customWidth="1"/>
    <col min="2" max="6" width="8" style="3" customWidth="1"/>
    <col min="7" max="7" width="13.25" style="3" customWidth="1"/>
    <col min="8" max="11" width="6.625" style="3" customWidth="1"/>
    <col min="12" max="12" width="6.25" style="3" customWidth="1"/>
    <col min="13" max="13" width="9.75" style="3" customWidth="1"/>
    <col min="14" max="14" width="8.75" style="3" customWidth="1"/>
    <col min="15" max="17" width="6.625" style="3" customWidth="1"/>
    <col min="18" max="18" width="4.875" style="3" customWidth="1"/>
    <col min="19" max="23" width="8.25" style="3" customWidth="1"/>
    <col min="24" max="24" width="4.875" style="3" customWidth="1"/>
    <col min="25" max="26" width="8.25" style="3" customWidth="1"/>
    <col min="27" max="27" width="9.75" style="3" customWidth="1"/>
    <col min="28" max="28" width="6.625" style="3" customWidth="1"/>
    <col min="29" max="29" width="7.75" style="3" customWidth="1"/>
    <col min="30" max="30" width="16.75" style="3" customWidth="1"/>
    <col min="31" max="259" width="9" style="3" customWidth="1"/>
    <col min="260" max="260" width="5.25" style="3" customWidth="1"/>
    <col min="261" max="261" width="52.25" style="3" customWidth="1"/>
    <col min="262" max="262" width="8.5" style="3" customWidth="1"/>
    <col min="263" max="263" width="12.75" style="3" customWidth="1"/>
    <col min="264" max="264" width="11.25" style="3" customWidth="1"/>
    <col min="265" max="265" width="13.75" style="3" customWidth="1"/>
    <col min="266" max="266" width="14.25" style="3" customWidth="1"/>
    <col min="267" max="267" width="12.75" style="3" customWidth="1"/>
    <col min="268" max="269" width="10.25" style="3" customWidth="1"/>
    <col min="270" max="270" width="10.5" style="3" customWidth="1"/>
    <col min="271" max="271" width="11.25" style="3" customWidth="1"/>
    <col min="272" max="272" width="8.25" style="3" customWidth="1"/>
    <col min="273" max="273" width="5.75" style="3" customWidth="1"/>
    <col min="274" max="274" width="10.5" style="3" customWidth="1"/>
    <col min="275" max="277" width="12.75" style="3" customWidth="1"/>
    <col min="278" max="278" width="11.75" style="3" customWidth="1"/>
    <col min="279" max="279" width="9.25" style="3" customWidth="1"/>
    <col min="280" max="280" width="7.75" style="3" customWidth="1"/>
    <col min="281" max="281" width="19.25" style="3" customWidth="1"/>
    <col min="282" max="282" width="11.75" style="3" customWidth="1"/>
    <col min="283" max="283" width="5.75" style="3" customWidth="1"/>
    <col min="284" max="284" width="6.25" style="3" customWidth="1"/>
    <col min="285" max="515" width="9" style="3" customWidth="1"/>
    <col min="516" max="516" width="5.25" style="3" customWidth="1"/>
    <col min="517" max="517" width="52.25" style="3" customWidth="1"/>
    <col min="518" max="518" width="8.5" style="3" customWidth="1"/>
    <col min="519" max="519" width="12.75" style="3" customWidth="1"/>
    <col min="520" max="520" width="11.25" style="3" customWidth="1"/>
    <col min="521" max="521" width="13.75" style="3" customWidth="1"/>
    <col min="522" max="522" width="14.25" style="3" customWidth="1"/>
    <col min="523" max="523" width="12.75" style="3" customWidth="1"/>
    <col min="524" max="525" width="10.25" style="3" customWidth="1"/>
    <col min="526" max="526" width="10.5" style="3" customWidth="1"/>
    <col min="527" max="527" width="11.25" style="3" customWidth="1"/>
    <col min="528" max="528" width="8.25" style="3" customWidth="1"/>
    <col min="529" max="529" width="5.75" style="3" customWidth="1"/>
    <col min="530" max="530" width="10.5" style="3" customWidth="1"/>
    <col min="531" max="533" width="12.75" style="3" customWidth="1"/>
    <col min="534" max="534" width="11.75" style="3" customWidth="1"/>
    <col min="535" max="535" width="9.25" style="3" customWidth="1"/>
    <col min="536" max="536" width="7.75" style="3" customWidth="1"/>
    <col min="537" max="537" width="19.25" style="3" customWidth="1"/>
    <col min="538" max="538" width="11.75" style="3" customWidth="1"/>
    <col min="539" max="539" width="5.75" style="3" customWidth="1"/>
    <col min="540" max="540" width="6.25" style="3" customWidth="1"/>
    <col min="541" max="771" width="9" style="3" customWidth="1"/>
    <col min="772" max="772" width="5.25" style="3" customWidth="1"/>
    <col min="773" max="773" width="52.25" style="3" customWidth="1"/>
    <col min="774" max="774" width="8.5" style="3" customWidth="1"/>
    <col min="775" max="775" width="12.75" style="3" customWidth="1"/>
    <col min="776" max="776" width="11.25" style="3" customWidth="1"/>
    <col min="777" max="777" width="13.75" style="3" customWidth="1"/>
    <col min="778" max="778" width="14.25" style="3" customWidth="1"/>
    <col min="779" max="779" width="12.75" style="3" customWidth="1"/>
    <col min="780" max="781" width="10.25" style="3" customWidth="1"/>
    <col min="782" max="782" width="10.5" style="3" customWidth="1"/>
    <col min="783" max="783" width="11.25" style="3" customWidth="1"/>
    <col min="784" max="784" width="8.25" style="3" customWidth="1"/>
    <col min="785" max="785" width="5.75" style="3" customWidth="1"/>
    <col min="786" max="786" width="10.5" style="3" customWidth="1"/>
    <col min="787" max="789" width="12.75" style="3" customWidth="1"/>
    <col min="790" max="790" width="11.75" style="3" customWidth="1"/>
    <col min="791" max="791" width="9.25" style="3" customWidth="1"/>
    <col min="792" max="792" width="7.75" style="3" customWidth="1"/>
    <col min="793" max="793" width="19.25" style="3" customWidth="1"/>
    <col min="794" max="794" width="11.75" style="3" customWidth="1"/>
    <col min="795" max="795" width="5.75" style="3" customWidth="1"/>
    <col min="796" max="796" width="6.25" style="3" customWidth="1"/>
    <col min="797" max="1027" width="9" style="3" customWidth="1"/>
    <col min="1028" max="1028" width="5.25" style="3" customWidth="1"/>
    <col min="1029" max="1029" width="52.25" style="3" customWidth="1"/>
    <col min="1030" max="1030" width="8.5" style="3" customWidth="1"/>
    <col min="1031" max="1031" width="12.75" style="3" customWidth="1"/>
    <col min="1032" max="1032" width="11.25" style="3" customWidth="1"/>
    <col min="1033" max="1033" width="13.75" style="3" customWidth="1"/>
    <col min="1034" max="1034" width="14.25" style="3" customWidth="1"/>
    <col min="1035" max="1035" width="12.75" style="3" customWidth="1"/>
    <col min="1036" max="1037" width="10.25" style="3" customWidth="1"/>
    <col min="1038" max="1038" width="10.5" style="3" customWidth="1"/>
    <col min="1039" max="1039" width="11.25" style="3" customWidth="1"/>
    <col min="1040" max="1040" width="8.25" style="3" customWidth="1"/>
    <col min="1041" max="1041" width="5.75" style="3" customWidth="1"/>
    <col min="1042" max="1042" width="10.5" style="3" customWidth="1"/>
    <col min="1043" max="1045" width="12.75" style="3" customWidth="1"/>
    <col min="1046" max="1046" width="11.75" style="3" customWidth="1"/>
    <col min="1047" max="1047" width="9.25" style="3" customWidth="1"/>
    <col min="1048" max="1048" width="7.75" style="3" customWidth="1"/>
    <col min="1049" max="1049" width="19.25" style="3" customWidth="1"/>
    <col min="1050" max="1050" width="11.75" style="3" customWidth="1"/>
    <col min="1051" max="1051" width="5.75" style="3" customWidth="1"/>
    <col min="1052" max="1052" width="6.25" style="3" customWidth="1"/>
    <col min="1053" max="1283" width="9" style="3" customWidth="1"/>
    <col min="1284" max="1284" width="5.25" style="3" customWidth="1"/>
    <col min="1285" max="1285" width="52.25" style="3" customWidth="1"/>
    <col min="1286" max="1286" width="8.5" style="3" customWidth="1"/>
    <col min="1287" max="1287" width="12.75" style="3" customWidth="1"/>
    <col min="1288" max="1288" width="11.25" style="3" customWidth="1"/>
    <col min="1289" max="1289" width="13.75" style="3" customWidth="1"/>
    <col min="1290" max="1290" width="14.25" style="3" customWidth="1"/>
    <col min="1291" max="1291" width="12.75" style="3" customWidth="1"/>
    <col min="1292" max="1293" width="10.25" style="3" customWidth="1"/>
    <col min="1294" max="1294" width="10.5" style="3" customWidth="1"/>
    <col min="1295" max="1295" width="11.25" style="3" customWidth="1"/>
    <col min="1296" max="1296" width="8.25" style="3" customWidth="1"/>
    <col min="1297" max="1297" width="5.75" style="3" customWidth="1"/>
    <col min="1298" max="1298" width="10.5" style="3" customWidth="1"/>
    <col min="1299" max="1301" width="12.75" style="3" customWidth="1"/>
    <col min="1302" max="1302" width="11.75" style="3" customWidth="1"/>
    <col min="1303" max="1303" width="9.25" style="3" customWidth="1"/>
    <col min="1304" max="1304" width="7.75" style="3" customWidth="1"/>
    <col min="1305" max="1305" width="19.25" style="3" customWidth="1"/>
    <col min="1306" max="1306" width="11.75" style="3" customWidth="1"/>
    <col min="1307" max="1307" width="5.75" style="3" customWidth="1"/>
    <col min="1308" max="1308" width="6.25" style="3" customWidth="1"/>
    <col min="1309" max="1539" width="9" style="3" customWidth="1"/>
    <col min="1540" max="1540" width="5.25" style="3" customWidth="1"/>
    <col min="1541" max="1541" width="52.25" style="3" customWidth="1"/>
    <col min="1542" max="1542" width="8.5" style="3" customWidth="1"/>
    <col min="1543" max="1543" width="12.75" style="3" customWidth="1"/>
    <col min="1544" max="1544" width="11.25" style="3" customWidth="1"/>
    <col min="1545" max="1545" width="13.75" style="3" customWidth="1"/>
    <col min="1546" max="1546" width="14.25" style="3" customWidth="1"/>
    <col min="1547" max="1547" width="12.75" style="3" customWidth="1"/>
    <col min="1548" max="1549" width="10.25" style="3" customWidth="1"/>
    <col min="1550" max="1550" width="10.5" style="3" customWidth="1"/>
    <col min="1551" max="1551" width="11.25" style="3" customWidth="1"/>
    <col min="1552" max="1552" width="8.25" style="3" customWidth="1"/>
    <col min="1553" max="1553" width="5.75" style="3" customWidth="1"/>
    <col min="1554" max="1554" width="10.5" style="3" customWidth="1"/>
    <col min="1555" max="1557" width="12.75" style="3" customWidth="1"/>
    <col min="1558" max="1558" width="11.75" style="3" customWidth="1"/>
    <col min="1559" max="1559" width="9.25" style="3" customWidth="1"/>
    <col min="1560" max="1560" width="7.75" style="3" customWidth="1"/>
    <col min="1561" max="1561" width="19.25" style="3" customWidth="1"/>
    <col min="1562" max="1562" width="11.75" style="3" customWidth="1"/>
    <col min="1563" max="1563" width="5.75" style="3" customWidth="1"/>
    <col min="1564" max="1564" width="6.25" style="3" customWidth="1"/>
    <col min="1565" max="1795" width="9" style="3" customWidth="1"/>
    <col min="1796" max="1796" width="5.25" style="3" customWidth="1"/>
    <col min="1797" max="1797" width="52.25" style="3" customWidth="1"/>
    <col min="1798" max="1798" width="8.5" style="3" customWidth="1"/>
    <col min="1799" max="1799" width="12.75" style="3" customWidth="1"/>
    <col min="1800" max="1800" width="11.25" style="3" customWidth="1"/>
    <col min="1801" max="1801" width="13.75" style="3" customWidth="1"/>
    <col min="1802" max="1802" width="14.25" style="3" customWidth="1"/>
    <col min="1803" max="1803" width="12.75" style="3" customWidth="1"/>
    <col min="1804" max="1805" width="10.25" style="3" customWidth="1"/>
    <col min="1806" max="1806" width="10.5" style="3" customWidth="1"/>
    <col min="1807" max="1807" width="11.25" style="3" customWidth="1"/>
    <col min="1808" max="1808" width="8.25" style="3" customWidth="1"/>
    <col min="1809" max="1809" width="5.75" style="3" customWidth="1"/>
    <col min="1810" max="1810" width="10.5" style="3" customWidth="1"/>
    <col min="1811" max="1813" width="12.75" style="3" customWidth="1"/>
    <col min="1814" max="1814" width="11.75" style="3" customWidth="1"/>
    <col min="1815" max="1815" width="9.25" style="3" customWidth="1"/>
    <col min="1816" max="1816" width="7.75" style="3" customWidth="1"/>
    <col min="1817" max="1817" width="19.25" style="3" customWidth="1"/>
    <col min="1818" max="1818" width="11.75" style="3" customWidth="1"/>
    <col min="1819" max="1819" width="5.75" style="3" customWidth="1"/>
    <col min="1820" max="1820" width="6.25" style="3" customWidth="1"/>
    <col min="1821" max="2051" width="9" style="3" customWidth="1"/>
    <col min="2052" max="2052" width="5.25" style="3" customWidth="1"/>
    <col min="2053" max="2053" width="52.25" style="3" customWidth="1"/>
    <col min="2054" max="2054" width="8.5" style="3" customWidth="1"/>
    <col min="2055" max="2055" width="12.75" style="3" customWidth="1"/>
    <col min="2056" max="2056" width="11.25" style="3" customWidth="1"/>
    <col min="2057" max="2057" width="13.75" style="3" customWidth="1"/>
    <col min="2058" max="2058" width="14.25" style="3" customWidth="1"/>
    <col min="2059" max="2059" width="12.75" style="3" customWidth="1"/>
    <col min="2060" max="2061" width="10.25" style="3" customWidth="1"/>
    <col min="2062" max="2062" width="10.5" style="3" customWidth="1"/>
    <col min="2063" max="2063" width="11.25" style="3" customWidth="1"/>
    <col min="2064" max="2064" width="8.25" style="3" customWidth="1"/>
    <col min="2065" max="2065" width="5.75" style="3" customWidth="1"/>
    <col min="2066" max="2066" width="10.5" style="3" customWidth="1"/>
    <col min="2067" max="2069" width="12.75" style="3" customWidth="1"/>
    <col min="2070" max="2070" width="11.75" style="3" customWidth="1"/>
    <col min="2071" max="2071" width="9.25" style="3" customWidth="1"/>
    <col min="2072" max="2072" width="7.75" style="3" customWidth="1"/>
    <col min="2073" max="2073" width="19.25" style="3" customWidth="1"/>
    <col min="2074" max="2074" width="11.75" style="3" customWidth="1"/>
    <col min="2075" max="2075" width="5.75" style="3" customWidth="1"/>
    <col min="2076" max="2076" width="6.25" style="3" customWidth="1"/>
    <col min="2077" max="2307" width="9" style="3" customWidth="1"/>
    <col min="2308" max="2308" width="5.25" style="3" customWidth="1"/>
    <col min="2309" max="2309" width="52.25" style="3" customWidth="1"/>
    <col min="2310" max="2310" width="8.5" style="3" customWidth="1"/>
    <col min="2311" max="2311" width="12.75" style="3" customWidth="1"/>
    <col min="2312" max="2312" width="11.25" style="3" customWidth="1"/>
    <col min="2313" max="2313" width="13.75" style="3" customWidth="1"/>
    <col min="2314" max="2314" width="14.25" style="3" customWidth="1"/>
    <col min="2315" max="2315" width="12.75" style="3" customWidth="1"/>
    <col min="2316" max="2317" width="10.25" style="3" customWidth="1"/>
    <col min="2318" max="2318" width="10.5" style="3" customWidth="1"/>
    <col min="2319" max="2319" width="11.25" style="3" customWidth="1"/>
    <col min="2320" max="2320" width="8.25" style="3" customWidth="1"/>
    <col min="2321" max="2321" width="5.75" style="3" customWidth="1"/>
    <col min="2322" max="2322" width="10.5" style="3" customWidth="1"/>
    <col min="2323" max="2325" width="12.75" style="3" customWidth="1"/>
    <col min="2326" max="2326" width="11.75" style="3" customWidth="1"/>
    <col min="2327" max="2327" width="9.25" style="3" customWidth="1"/>
    <col min="2328" max="2328" width="7.75" style="3" customWidth="1"/>
    <col min="2329" max="2329" width="19.25" style="3" customWidth="1"/>
    <col min="2330" max="2330" width="11.75" style="3" customWidth="1"/>
    <col min="2331" max="2331" width="5.75" style="3" customWidth="1"/>
    <col min="2332" max="2332" width="6.25" style="3" customWidth="1"/>
    <col min="2333" max="2563" width="9" style="3" customWidth="1"/>
    <col min="2564" max="2564" width="5.25" style="3" customWidth="1"/>
    <col min="2565" max="2565" width="52.25" style="3" customWidth="1"/>
    <col min="2566" max="2566" width="8.5" style="3" customWidth="1"/>
    <col min="2567" max="2567" width="12.75" style="3" customWidth="1"/>
    <col min="2568" max="2568" width="11.25" style="3" customWidth="1"/>
    <col min="2569" max="2569" width="13.75" style="3" customWidth="1"/>
    <col min="2570" max="2570" width="14.25" style="3" customWidth="1"/>
    <col min="2571" max="2571" width="12.75" style="3" customWidth="1"/>
    <col min="2572" max="2573" width="10.25" style="3" customWidth="1"/>
    <col min="2574" max="2574" width="10.5" style="3" customWidth="1"/>
    <col min="2575" max="2575" width="11.25" style="3" customWidth="1"/>
    <col min="2576" max="2576" width="8.25" style="3" customWidth="1"/>
    <col min="2577" max="2577" width="5.75" style="3" customWidth="1"/>
    <col min="2578" max="2578" width="10.5" style="3" customWidth="1"/>
    <col min="2579" max="2581" width="12.75" style="3" customWidth="1"/>
    <col min="2582" max="2582" width="11.75" style="3" customWidth="1"/>
    <col min="2583" max="2583" width="9.25" style="3" customWidth="1"/>
    <col min="2584" max="2584" width="7.75" style="3" customWidth="1"/>
    <col min="2585" max="2585" width="19.25" style="3" customWidth="1"/>
    <col min="2586" max="2586" width="11.75" style="3" customWidth="1"/>
    <col min="2587" max="2587" width="5.75" style="3" customWidth="1"/>
    <col min="2588" max="2588" width="6.25" style="3" customWidth="1"/>
    <col min="2589" max="2819" width="9" style="3" customWidth="1"/>
    <col min="2820" max="2820" width="5.25" style="3" customWidth="1"/>
    <col min="2821" max="2821" width="52.25" style="3" customWidth="1"/>
    <col min="2822" max="2822" width="8.5" style="3" customWidth="1"/>
    <col min="2823" max="2823" width="12.75" style="3" customWidth="1"/>
    <col min="2824" max="2824" width="11.25" style="3" customWidth="1"/>
    <col min="2825" max="2825" width="13.75" style="3" customWidth="1"/>
    <col min="2826" max="2826" width="14.25" style="3" customWidth="1"/>
    <col min="2827" max="2827" width="12.75" style="3" customWidth="1"/>
    <col min="2828" max="2829" width="10.25" style="3" customWidth="1"/>
    <col min="2830" max="2830" width="10.5" style="3" customWidth="1"/>
    <col min="2831" max="2831" width="11.25" style="3" customWidth="1"/>
    <col min="2832" max="2832" width="8.25" style="3" customWidth="1"/>
    <col min="2833" max="2833" width="5.75" style="3" customWidth="1"/>
    <col min="2834" max="2834" width="10.5" style="3" customWidth="1"/>
    <col min="2835" max="2837" width="12.75" style="3" customWidth="1"/>
    <col min="2838" max="2838" width="11.75" style="3" customWidth="1"/>
    <col min="2839" max="2839" width="9.25" style="3" customWidth="1"/>
    <col min="2840" max="2840" width="7.75" style="3" customWidth="1"/>
    <col min="2841" max="2841" width="19.25" style="3" customWidth="1"/>
    <col min="2842" max="2842" width="11.75" style="3" customWidth="1"/>
    <col min="2843" max="2843" width="5.75" style="3" customWidth="1"/>
    <col min="2844" max="2844" width="6.25" style="3" customWidth="1"/>
    <col min="2845" max="3075" width="9" style="3" customWidth="1"/>
    <col min="3076" max="3076" width="5.25" style="3" customWidth="1"/>
    <col min="3077" max="3077" width="52.25" style="3" customWidth="1"/>
    <col min="3078" max="3078" width="8.5" style="3" customWidth="1"/>
    <col min="3079" max="3079" width="12.75" style="3" customWidth="1"/>
    <col min="3080" max="3080" width="11.25" style="3" customWidth="1"/>
    <col min="3081" max="3081" width="13.75" style="3" customWidth="1"/>
    <col min="3082" max="3082" width="14.25" style="3" customWidth="1"/>
    <col min="3083" max="3083" width="12.75" style="3" customWidth="1"/>
    <col min="3084" max="3085" width="10.25" style="3" customWidth="1"/>
    <col min="3086" max="3086" width="10.5" style="3" customWidth="1"/>
    <col min="3087" max="3087" width="11.25" style="3" customWidth="1"/>
    <col min="3088" max="3088" width="8.25" style="3" customWidth="1"/>
    <col min="3089" max="3089" width="5.75" style="3" customWidth="1"/>
    <col min="3090" max="3090" width="10.5" style="3" customWidth="1"/>
    <col min="3091" max="3093" width="12.75" style="3" customWidth="1"/>
    <col min="3094" max="3094" width="11.75" style="3" customWidth="1"/>
    <col min="3095" max="3095" width="9.25" style="3" customWidth="1"/>
    <col min="3096" max="3096" width="7.75" style="3" customWidth="1"/>
    <col min="3097" max="3097" width="19.25" style="3" customWidth="1"/>
    <col min="3098" max="3098" width="11.75" style="3" customWidth="1"/>
    <col min="3099" max="3099" width="5.75" style="3" customWidth="1"/>
    <col min="3100" max="3100" width="6.25" style="3" customWidth="1"/>
    <col min="3101" max="3331" width="9" style="3" customWidth="1"/>
    <col min="3332" max="3332" width="5.25" style="3" customWidth="1"/>
    <col min="3333" max="3333" width="52.25" style="3" customWidth="1"/>
    <col min="3334" max="3334" width="8.5" style="3" customWidth="1"/>
    <col min="3335" max="3335" width="12.75" style="3" customWidth="1"/>
    <col min="3336" max="3336" width="11.25" style="3" customWidth="1"/>
    <col min="3337" max="3337" width="13.75" style="3" customWidth="1"/>
    <col min="3338" max="3338" width="14.25" style="3" customWidth="1"/>
    <col min="3339" max="3339" width="12.75" style="3" customWidth="1"/>
    <col min="3340" max="3341" width="10.25" style="3" customWidth="1"/>
    <col min="3342" max="3342" width="10.5" style="3" customWidth="1"/>
    <col min="3343" max="3343" width="11.25" style="3" customWidth="1"/>
    <col min="3344" max="3344" width="8.25" style="3" customWidth="1"/>
    <col min="3345" max="3345" width="5.75" style="3" customWidth="1"/>
    <col min="3346" max="3346" width="10.5" style="3" customWidth="1"/>
    <col min="3347" max="3349" width="12.75" style="3" customWidth="1"/>
    <col min="3350" max="3350" width="11.75" style="3" customWidth="1"/>
    <col min="3351" max="3351" width="9.25" style="3" customWidth="1"/>
    <col min="3352" max="3352" width="7.75" style="3" customWidth="1"/>
    <col min="3353" max="3353" width="19.25" style="3" customWidth="1"/>
    <col min="3354" max="3354" width="11.75" style="3" customWidth="1"/>
    <col min="3355" max="3355" width="5.75" style="3" customWidth="1"/>
    <col min="3356" max="3356" width="6.25" style="3" customWidth="1"/>
    <col min="3357" max="3587" width="9" style="3" customWidth="1"/>
    <col min="3588" max="3588" width="5.25" style="3" customWidth="1"/>
    <col min="3589" max="3589" width="52.25" style="3" customWidth="1"/>
    <col min="3590" max="3590" width="8.5" style="3" customWidth="1"/>
    <col min="3591" max="3591" width="12.75" style="3" customWidth="1"/>
    <col min="3592" max="3592" width="11.25" style="3" customWidth="1"/>
    <col min="3593" max="3593" width="13.75" style="3" customWidth="1"/>
    <col min="3594" max="3594" width="14.25" style="3" customWidth="1"/>
    <col min="3595" max="3595" width="12.75" style="3" customWidth="1"/>
    <col min="3596" max="3597" width="10.25" style="3" customWidth="1"/>
    <col min="3598" max="3598" width="10.5" style="3" customWidth="1"/>
    <col min="3599" max="3599" width="11.25" style="3" customWidth="1"/>
    <col min="3600" max="3600" width="8.25" style="3" customWidth="1"/>
    <col min="3601" max="3601" width="5.75" style="3" customWidth="1"/>
    <col min="3602" max="3602" width="10.5" style="3" customWidth="1"/>
    <col min="3603" max="3605" width="12.75" style="3" customWidth="1"/>
    <col min="3606" max="3606" width="11.75" style="3" customWidth="1"/>
    <col min="3607" max="3607" width="9.25" style="3" customWidth="1"/>
    <col min="3608" max="3608" width="7.75" style="3" customWidth="1"/>
    <col min="3609" max="3609" width="19.25" style="3" customWidth="1"/>
    <col min="3610" max="3610" width="11.75" style="3" customWidth="1"/>
    <col min="3611" max="3611" width="5.75" style="3" customWidth="1"/>
    <col min="3612" max="3612" width="6.25" style="3" customWidth="1"/>
    <col min="3613" max="3843" width="9" style="3" customWidth="1"/>
    <col min="3844" max="3844" width="5.25" style="3" customWidth="1"/>
    <col min="3845" max="3845" width="52.25" style="3" customWidth="1"/>
    <col min="3846" max="3846" width="8.5" style="3" customWidth="1"/>
    <col min="3847" max="3847" width="12.75" style="3" customWidth="1"/>
    <col min="3848" max="3848" width="11.25" style="3" customWidth="1"/>
    <col min="3849" max="3849" width="13.75" style="3" customWidth="1"/>
    <col min="3850" max="3850" width="14.25" style="3" customWidth="1"/>
    <col min="3851" max="3851" width="12.75" style="3" customWidth="1"/>
    <col min="3852" max="3853" width="10.25" style="3" customWidth="1"/>
    <col min="3854" max="3854" width="10.5" style="3" customWidth="1"/>
    <col min="3855" max="3855" width="11.25" style="3" customWidth="1"/>
    <col min="3856" max="3856" width="8.25" style="3" customWidth="1"/>
    <col min="3857" max="3857" width="5.75" style="3" customWidth="1"/>
    <col min="3858" max="3858" width="10.5" style="3" customWidth="1"/>
    <col min="3859" max="3861" width="12.75" style="3" customWidth="1"/>
    <col min="3862" max="3862" width="11.75" style="3" customWidth="1"/>
    <col min="3863" max="3863" width="9.25" style="3" customWidth="1"/>
    <col min="3864" max="3864" width="7.75" style="3" customWidth="1"/>
    <col min="3865" max="3865" width="19.25" style="3" customWidth="1"/>
    <col min="3866" max="3866" width="11.75" style="3" customWidth="1"/>
    <col min="3867" max="3867" width="5.75" style="3" customWidth="1"/>
    <col min="3868" max="3868" width="6.25" style="3" customWidth="1"/>
    <col min="3869" max="4099" width="9" style="3" customWidth="1"/>
    <col min="4100" max="4100" width="5.25" style="3" customWidth="1"/>
    <col min="4101" max="4101" width="52.25" style="3" customWidth="1"/>
    <col min="4102" max="4102" width="8.5" style="3" customWidth="1"/>
    <col min="4103" max="4103" width="12.75" style="3" customWidth="1"/>
    <col min="4104" max="4104" width="11.25" style="3" customWidth="1"/>
    <col min="4105" max="4105" width="13.75" style="3" customWidth="1"/>
    <col min="4106" max="4106" width="14.25" style="3" customWidth="1"/>
    <col min="4107" max="4107" width="12.75" style="3" customWidth="1"/>
    <col min="4108" max="4109" width="10.25" style="3" customWidth="1"/>
    <col min="4110" max="4110" width="10.5" style="3" customWidth="1"/>
    <col min="4111" max="4111" width="11.25" style="3" customWidth="1"/>
    <col min="4112" max="4112" width="8.25" style="3" customWidth="1"/>
    <col min="4113" max="4113" width="5.75" style="3" customWidth="1"/>
    <col min="4114" max="4114" width="10.5" style="3" customWidth="1"/>
    <col min="4115" max="4117" width="12.75" style="3" customWidth="1"/>
    <col min="4118" max="4118" width="11.75" style="3" customWidth="1"/>
    <col min="4119" max="4119" width="9.25" style="3" customWidth="1"/>
    <col min="4120" max="4120" width="7.75" style="3" customWidth="1"/>
    <col min="4121" max="4121" width="19.25" style="3" customWidth="1"/>
    <col min="4122" max="4122" width="11.75" style="3" customWidth="1"/>
    <col min="4123" max="4123" width="5.75" style="3" customWidth="1"/>
    <col min="4124" max="4124" width="6.25" style="3" customWidth="1"/>
    <col min="4125" max="4355" width="9" style="3" customWidth="1"/>
    <col min="4356" max="4356" width="5.25" style="3" customWidth="1"/>
    <col min="4357" max="4357" width="52.25" style="3" customWidth="1"/>
    <col min="4358" max="4358" width="8.5" style="3" customWidth="1"/>
    <col min="4359" max="4359" width="12.75" style="3" customWidth="1"/>
    <col min="4360" max="4360" width="11.25" style="3" customWidth="1"/>
    <col min="4361" max="4361" width="13.75" style="3" customWidth="1"/>
    <col min="4362" max="4362" width="14.25" style="3" customWidth="1"/>
    <col min="4363" max="4363" width="12.75" style="3" customWidth="1"/>
    <col min="4364" max="4365" width="10.25" style="3" customWidth="1"/>
    <col min="4366" max="4366" width="10.5" style="3" customWidth="1"/>
    <col min="4367" max="4367" width="11.25" style="3" customWidth="1"/>
    <col min="4368" max="4368" width="8.25" style="3" customWidth="1"/>
    <col min="4369" max="4369" width="5.75" style="3" customWidth="1"/>
    <col min="4370" max="4370" width="10.5" style="3" customWidth="1"/>
    <col min="4371" max="4373" width="12.75" style="3" customWidth="1"/>
    <col min="4374" max="4374" width="11.75" style="3" customWidth="1"/>
    <col min="4375" max="4375" width="9.25" style="3" customWidth="1"/>
    <col min="4376" max="4376" width="7.75" style="3" customWidth="1"/>
    <col min="4377" max="4377" width="19.25" style="3" customWidth="1"/>
    <col min="4378" max="4378" width="11.75" style="3" customWidth="1"/>
    <col min="4379" max="4379" width="5.75" style="3" customWidth="1"/>
    <col min="4380" max="4380" width="6.25" style="3" customWidth="1"/>
    <col min="4381" max="4611" width="9" style="3" customWidth="1"/>
    <col min="4612" max="4612" width="5.25" style="3" customWidth="1"/>
    <col min="4613" max="4613" width="52.25" style="3" customWidth="1"/>
    <col min="4614" max="4614" width="8.5" style="3" customWidth="1"/>
    <col min="4615" max="4615" width="12.75" style="3" customWidth="1"/>
    <col min="4616" max="4616" width="11.25" style="3" customWidth="1"/>
    <col min="4617" max="4617" width="13.75" style="3" customWidth="1"/>
    <col min="4618" max="4618" width="14.25" style="3" customWidth="1"/>
    <col min="4619" max="4619" width="12.75" style="3" customWidth="1"/>
    <col min="4620" max="4621" width="10.25" style="3" customWidth="1"/>
    <col min="4622" max="4622" width="10.5" style="3" customWidth="1"/>
    <col min="4623" max="4623" width="11.25" style="3" customWidth="1"/>
    <col min="4624" max="4624" width="8.25" style="3" customWidth="1"/>
    <col min="4625" max="4625" width="5.75" style="3" customWidth="1"/>
    <col min="4626" max="4626" width="10.5" style="3" customWidth="1"/>
    <col min="4627" max="4629" width="12.75" style="3" customWidth="1"/>
    <col min="4630" max="4630" width="11.75" style="3" customWidth="1"/>
    <col min="4631" max="4631" width="9.25" style="3" customWidth="1"/>
    <col min="4632" max="4632" width="7.75" style="3" customWidth="1"/>
    <col min="4633" max="4633" width="19.25" style="3" customWidth="1"/>
    <col min="4634" max="4634" width="11.75" style="3" customWidth="1"/>
    <col min="4635" max="4635" width="5.75" style="3" customWidth="1"/>
    <col min="4636" max="4636" width="6.25" style="3" customWidth="1"/>
    <col min="4637" max="4867" width="9" style="3" customWidth="1"/>
    <col min="4868" max="4868" width="5.25" style="3" customWidth="1"/>
    <col min="4869" max="4869" width="52.25" style="3" customWidth="1"/>
    <col min="4870" max="4870" width="8.5" style="3" customWidth="1"/>
    <col min="4871" max="4871" width="12.75" style="3" customWidth="1"/>
    <col min="4872" max="4872" width="11.25" style="3" customWidth="1"/>
    <col min="4873" max="4873" width="13.75" style="3" customWidth="1"/>
    <col min="4874" max="4874" width="14.25" style="3" customWidth="1"/>
    <col min="4875" max="4875" width="12.75" style="3" customWidth="1"/>
    <col min="4876" max="4877" width="10.25" style="3" customWidth="1"/>
    <col min="4878" max="4878" width="10.5" style="3" customWidth="1"/>
    <col min="4879" max="4879" width="11.25" style="3" customWidth="1"/>
    <col min="4880" max="4880" width="8.25" style="3" customWidth="1"/>
    <col min="4881" max="4881" width="5.75" style="3" customWidth="1"/>
    <col min="4882" max="4882" width="10.5" style="3" customWidth="1"/>
    <col min="4883" max="4885" width="12.75" style="3" customWidth="1"/>
    <col min="4886" max="4886" width="11.75" style="3" customWidth="1"/>
    <col min="4887" max="4887" width="9.25" style="3" customWidth="1"/>
    <col min="4888" max="4888" width="7.75" style="3" customWidth="1"/>
    <col min="4889" max="4889" width="19.25" style="3" customWidth="1"/>
    <col min="4890" max="4890" width="11.75" style="3" customWidth="1"/>
    <col min="4891" max="4891" width="5.75" style="3" customWidth="1"/>
    <col min="4892" max="4892" width="6.25" style="3" customWidth="1"/>
    <col min="4893" max="5123" width="9" style="3" customWidth="1"/>
    <col min="5124" max="5124" width="5.25" style="3" customWidth="1"/>
    <col min="5125" max="5125" width="52.25" style="3" customWidth="1"/>
    <col min="5126" max="5126" width="8.5" style="3" customWidth="1"/>
    <col min="5127" max="5127" width="12.75" style="3" customWidth="1"/>
    <col min="5128" max="5128" width="11.25" style="3" customWidth="1"/>
    <col min="5129" max="5129" width="13.75" style="3" customWidth="1"/>
    <col min="5130" max="5130" width="14.25" style="3" customWidth="1"/>
    <col min="5131" max="5131" width="12.75" style="3" customWidth="1"/>
    <col min="5132" max="5133" width="10.25" style="3" customWidth="1"/>
    <col min="5134" max="5134" width="10.5" style="3" customWidth="1"/>
    <col min="5135" max="5135" width="11.25" style="3" customWidth="1"/>
    <col min="5136" max="5136" width="8.25" style="3" customWidth="1"/>
    <col min="5137" max="5137" width="5.75" style="3" customWidth="1"/>
    <col min="5138" max="5138" width="10.5" style="3" customWidth="1"/>
    <col min="5139" max="5141" width="12.75" style="3" customWidth="1"/>
    <col min="5142" max="5142" width="11.75" style="3" customWidth="1"/>
    <col min="5143" max="5143" width="9.25" style="3" customWidth="1"/>
    <col min="5144" max="5144" width="7.75" style="3" customWidth="1"/>
    <col min="5145" max="5145" width="19.25" style="3" customWidth="1"/>
    <col min="5146" max="5146" width="11.75" style="3" customWidth="1"/>
    <col min="5147" max="5147" width="5.75" style="3" customWidth="1"/>
    <col min="5148" max="5148" width="6.25" style="3" customWidth="1"/>
    <col min="5149" max="5379" width="9" style="3" customWidth="1"/>
    <col min="5380" max="5380" width="5.25" style="3" customWidth="1"/>
    <col min="5381" max="5381" width="52.25" style="3" customWidth="1"/>
    <col min="5382" max="5382" width="8.5" style="3" customWidth="1"/>
    <col min="5383" max="5383" width="12.75" style="3" customWidth="1"/>
    <col min="5384" max="5384" width="11.25" style="3" customWidth="1"/>
    <col min="5385" max="5385" width="13.75" style="3" customWidth="1"/>
    <col min="5386" max="5386" width="14.25" style="3" customWidth="1"/>
    <col min="5387" max="5387" width="12.75" style="3" customWidth="1"/>
    <col min="5388" max="5389" width="10.25" style="3" customWidth="1"/>
    <col min="5390" max="5390" width="10.5" style="3" customWidth="1"/>
    <col min="5391" max="5391" width="11.25" style="3" customWidth="1"/>
    <col min="5392" max="5392" width="8.25" style="3" customWidth="1"/>
    <col min="5393" max="5393" width="5.75" style="3" customWidth="1"/>
    <col min="5394" max="5394" width="10.5" style="3" customWidth="1"/>
    <col min="5395" max="5397" width="12.75" style="3" customWidth="1"/>
    <col min="5398" max="5398" width="11.75" style="3" customWidth="1"/>
    <col min="5399" max="5399" width="9.25" style="3" customWidth="1"/>
    <col min="5400" max="5400" width="7.75" style="3" customWidth="1"/>
    <col min="5401" max="5401" width="19.25" style="3" customWidth="1"/>
    <col min="5402" max="5402" width="11.75" style="3" customWidth="1"/>
    <col min="5403" max="5403" width="5.75" style="3" customWidth="1"/>
    <col min="5404" max="5404" width="6.25" style="3" customWidth="1"/>
    <col min="5405" max="5635" width="9" style="3" customWidth="1"/>
    <col min="5636" max="5636" width="5.25" style="3" customWidth="1"/>
    <col min="5637" max="5637" width="52.25" style="3" customWidth="1"/>
    <col min="5638" max="5638" width="8.5" style="3" customWidth="1"/>
    <col min="5639" max="5639" width="12.75" style="3" customWidth="1"/>
    <col min="5640" max="5640" width="11.25" style="3" customWidth="1"/>
    <col min="5641" max="5641" width="13.75" style="3" customWidth="1"/>
    <col min="5642" max="5642" width="14.25" style="3" customWidth="1"/>
    <col min="5643" max="5643" width="12.75" style="3" customWidth="1"/>
    <col min="5644" max="5645" width="10.25" style="3" customWidth="1"/>
    <col min="5646" max="5646" width="10.5" style="3" customWidth="1"/>
    <col min="5647" max="5647" width="11.25" style="3" customWidth="1"/>
    <col min="5648" max="5648" width="8.25" style="3" customWidth="1"/>
    <col min="5649" max="5649" width="5.75" style="3" customWidth="1"/>
    <col min="5650" max="5650" width="10.5" style="3" customWidth="1"/>
    <col min="5651" max="5653" width="12.75" style="3" customWidth="1"/>
    <col min="5654" max="5654" width="11.75" style="3" customWidth="1"/>
    <col min="5655" max="5655" width="9.25" style="3" customWidth="1"/>
    <col min="5656" max="5656" width="7.75" style="3" customWidth="1"/>
    <col min="5657" max="5657" width="19.25" style="3" customWidth="1"/>
    <col min="5658" max="5658" width="11.75" style="3" customWidth="1"/>
    <col min="5659" max="5659" width="5.75" style="3" customWidth="1"/>
    <col min="5660" max="5660" width="6.25" style="3" customWidth="1"/>
    <col min="5661" max="5891" width="9" style="3" customWidth="1"/>
    <col min="5892" max="5892" width="5.25" style="3" customWidth="1"/>
    <col min="5893" max="5893" width="52.25" style="3" customWidth="1"/>
    <col min="5894" max="5894" width="8.5" style="3" customWidth="1"/>
    <col min="5895" max="5895" width="12.75" style="3" customWidth="1"/>
    <col min="5896" max="5896" width="11.25" style="3" customWidth="1"/>
    <col min="5897" max="5897" width="13.75" style="3" customWidth="1"/>
    <col min="5898" max="5898" width="14.25" style="3" customWidth="1"/>
    <col min="5899" max="5899" width="12.75" style="3" customWidth="1"/>
    <col min="5900" max="5901" width="10.25" style="3" customWidth="1"/>
    <col min="5902" max="5902" width="10.5" style="3" customWidth="1"/>
    <col min="5903" max="5903" width="11.25" style="3" customWidth="1"/>
    <col min="5904" max="5904" width="8.25" style="3" customWidth="1"/>
    <col min="5905" max="5905" width="5.75" style="3" customWidth="1"/>
    <col min="5906" max="5906" width="10.5" style="3" customWidth="1"/>
    <col min="5907" max="5909" width="12.75" style="3" customWidth="1"/>
    <col min="5910" max="5910" width="11.75" style="3" customWidth="1"/>
    <col min="5911" max="5911" width="9.25" style="3" customWidth="1"/>
    <col min="5912" max="5912" width="7.75" style="3" customWidth="1"/>
    <col min="5913" max="5913" width="19.25" style="3" customWidth="1"/>
    <col min="5914" max="5914" width="11.75" style="3" customWidth="1"/>
    <col min="5915" max="5915" width="5.75" style="3" customWidth="1"/>
    <col min="5916" max="5916" width="6.25" style="3" customWidth="1"/>
    <col min="5917" max="6147" width="9" style="3" customWidth="1"/>
    <col min="6148" max="6148" width="5.25" style="3" customWidth="1"/>
    <col min="6149" max="6149" width="52.25" style="3" customWidth="1"/>
    <col min="6150" max="6150" width="8.5" style="3" customWidth="1"/>
    <col min="6151" max="6151" width="12.75" style="3" customWidth="1"/>
    <col min="6152" max="6152" width="11.25" style="3" customWidth="1"/>
    <col min="6153" max="6153" width="13.75" style="3" customWidth="1"/>
    <col min="6154" max="6154" width="14.25" style="3" customWidth="1"/>
    <col min="6155" max="6155" width="12.75" style="3" customWidth="1"/>
    <col min="6156" max="6157" width="10.25" style="3" customWidth="1"/>
    <col min="6158" max="6158" width="10.5" style="3" customWidth="1"/>
    <col min="6159" max="6159" width="11.25" style="3" customWidth="1"/>
    <col min="6160" max="6160" width="8.25" style="3" customWidth="1"/>
    <col min="6161" max="6161" width="5.75" style="3" customWidth="1"/>
    <col min="6162" max="6162" width="10.5" style="3" customWidth="1"/>
    <col min="6163" max="6165" width="12.75" style="3" customWidth="1"/>
    <col min="6166" max="6166" width="11.75" style="3" customWidth="1"/>
    <col min="6167" max="6167" width="9.25" style="3" customWidth="1"/>
    <col min="6168" max="6168" width="7.75" style="3" customWidth="1"/>
    <col min="6169" max="6169" width="19.25" style="3" customWidth="1"/>
    <col min="6170" max="6170" width="11.75" style="3" customWidth="1"/>
    <col min="6171" max="6171" width="5.75" style="3" customWidth="1"/>
    <col min="6172" max="6172" width="6.25" style="3" customWidth="1"/>
    <col min="6173" max="6403" width="9" style="3" customWidth="1"/>
    <col min="6404" max="6404" width="5.25" style="3" customWidth="1"/>
    <col min="6405" max="6405" width="52.25" style="3" customWidth="1"/>
    <col min="6406" max="6406" width="8.5" style="3" customWidth="1"/>
    <col min="6407" max="6407" width="12.75" style="3" customWidth="1"/>
    <col min="6408" max="6408" width="11.25" style="3" customWidth="1"/>
    <col min="6409" max="6409" width="13.75" style="3" customWidth="1"/>
    <col min="6410" max="6410" width="14.25" style="3" customWidth="1"/>
    <col min="6411" max="6411" width="12.75" style="3" customWidth="1"/>
    <col min="6412" max="6413" width="10.25" style="3" customWidth="1"/>
    <col min="6414" max="6414" width="10.5" style="3" customWidth="1"/>
    <col min="6415" max="6415" width="11.25" style="3" customWidth="1"/>
    <col min="6416" max="6416" width="8.25" style="3" customWidth="1"/>
    <col min="6417" max="6417" width="5.75" style="3" customWidth="1"/>
    <col min="6418" max="6418" width="10.5" style="3" customWidth="1"/>
    <col min="6419" max="6421" width="12.75" style="3" customWidth="1"/>
    <col min="6422" max="6422" width="11.75" style="3" customWidth="1"/>
    <col min="6423" max="6423" width="9.25" style="3" customWidth="1"/>
    <col min="6424" max="6424" width="7.75" style="3" customWidth="1"/>
    <col min="6425" max="6425" width="19.25" style="3" customWidth="1"/>
    <col min="6426" max="6426" width="11.75" style="3" customWidth="1"/>
    <col min="6427" max="6427" width="5.75" style="3" customWidth="1"/>
    <col min="6428" max="6428" width="6.25" style="3" customWidth="1"/>
    <col min="6429" max="6659" width="9" style="3" customWidth="1"/>
    <col min="6660" max="6660" width="5.25" style="3" customWidth="1"/>
    <col min="6661" max="6661" width="52.25" style="3" customWidth="1"/>
    <col min="6662" max="6662" width="8.5" style="3" customWidth="1"/>
    <col min="6663" max="6663" width="12.75" style="3" customWidth="1"/>
    <col min="6664" max="6664" width="11.25" style="3" customWidth="1"/>
    <col min="6665" max="6665" width="13.75" style="3" customWidth="1"/>
    <col min="6666" max="6666" width="14.25" style="3" customWidth="1"/>
    <col min="6667" max="6667" width="12.75" style="3" customWidth="1"/>
    <col min="6668" max="6669" width="10.25" style="3" customWidth="1"/>
    <col min="6670" max="6670" width="10.5" style="3" customWidth="1"/>
    <col min="6671" max="6671" width="11.25" style="3" customWidth="1"/>
    <col min="6672" max="6672" width="8.25" style="3" customWidth="1"/>
    <col min="6673" max="6673" width="5.75" style="3" customWidth="1"/>
    <col min="6674" max="6674" width="10.5" style="3" customWidth="1"/>
    <col min="6675" max="6677" width="12.75" style="3" customWidth="1"/>
    <col min="6678" max="6678" width="11.75" style="3" customWidth="1"/>
    <col min="6679" max="6679" width="9.25" style="3" customWidth="1"/>
    <col min="6680" max="6680" width="7.75" style="3" customWidth="1"/>
    <col min="6681" max="6681" width="19.25" style="3" customWidth="1"/>
    <col min="6682" max="6682" width="11.75" style="3" customWidth="1"/>
    <col min="6683" max="6683" width="5.75" style="3" customWidth="1"/>
    <col min="6684" max="6684" width="6.25" style="3" customWidth="1"/>
    <col min="6685" max="6915" width="9" style="3" customWidth="1"/>
    <col min="6916" max="6916" width="5.25" style="3" customWidth="1"/>
    <col min="6917" max="6917" width="52.25" style="3" customWidth="1"/>
    <col min="6918" max="6918" width="8.5" style="3" customWidth="1"/>
    <col min="6919" max="6919" width="12.75" style="3" customWidth="1"/>
    <col min="6920" max="6920" width="11.25" style="3" customWidth="1"/>
    <col min="6921" max="6921" width="13.75" style="3" customWidth="1"/>
    <col min="6922" max="6922" width="14.25" style="3" customWidth="1"/>
    <col min="6923" max="6923" width="12.75" style="3" customWidth="1"/>
    <col min="6924" max="6925" width="10.25" style="3" customWidth="1"/>
    <col min="6926" max="6926" width="10.5" style="3" customWidth="1"/>
    <col min="6927" max="6927" width="11.25" style="3" customWidth="1"/>
    <col min="6928" max="6928" width="8.25" style="3" customWidth="1"/>
    <col min="6929" max="6929" width="5.75" style="3" customWidth="1"/>
    <col min="6930" max="6930" width="10.5" style="3" customWidth="1"/>
    <col min="6931" max="6933" width="12.75" style="3" customWidth="1"/>
    <col min="6934" max="6934" width="11.75" style="3" customWidth="1"/>
    <col min="6935" max="6935" width="9.25" style="3" customWidth="1"/>
    <col min="6936" max="6936" width="7.75" style="3" customWidth="1"/>
    <col min="6937" max="6937" width="19.25" style="3" customWidth="1"/>
    <col min="6938" max="6938" width="11.75" style="3" customWidth="1"/>
    <col min="6939" max="6939" width="5.75" style="3" customWidth="1"/>
    <col min="6940" max="6940" width="6.25" style="3" customWidth="1"/>
    <col min="6941" max="7171" width="9" style="3" customWidth="1"/>
    <col min="7172" max="7172" width="5.25" style="3" customWidth="1"/>
    <col min="7173" max="7173" width="52.25" style="3" customWidth="1"/>
    <col min="7174" max="7174" width="8.5" style="3" customWidth="1"/>
    <col min="7175" max="7175" width="12.75" style="3" customWidth="1"/>
    <col min="7176" max="7176" width="11.25" style="3" customWidth="1"/>
    <col min="7177" max="7177" width="13.75" style="3" customWidth="1"/>
    <col min="7178" max="7178" width="14.25" style="3" customWidth="1"/>
    <col min="7179" max="7179" width="12.75" style="3" customWidth="1"/>
    <col min="7180" max="7181" width="10.25" style="3" customWidth="1"/>
    <col min="7182" max="7182" width="10.5" style="3" customWidth="1"/>
    <col min="7183" max="7183" width="11.25" style="3" customWidth="1"/>
    <col min="7184" max="7184" width="8.25" style="3" customWidth="1"/>
    <col min="7185" max="7185" width="5.75" style="3" customWidth="1"/>
    <col min="7186" max="7186" width="10.5" style="3" customWidth="1"/>
    <col min="7187" max="7189" width="12.75" style="3" customWidth="1"/>
    <col min="7190" max="7190" width="11.75" style="3" customWidth="1"/>
    <col min="7191" max="7191" width="9.25" style="3" customWidth="1"/>
    <col min="7192" max="7192" width="7.75" style="3" customWidth="1"/>
    <col min="7193" max="7193" width="19.25" style="3" customWidth="1"/>
    <col min="7194" max="7194" width="11.75" style="3" customWidth="1"/>
    <col min="7195" max="7195" width="5.75" style="3" customWidth="1"/>
    <col min="7196" max="7196" width="6.25" style="3" customWidth="1"/>
    <col min="7197" max="7427" width="9" style="3" customWidth="1"/>
    <col min="7428" max="7428" width="5.25" style="3" customWidth="1"/>
    <col min="7429" max="7429" width="52.25" style="3" customWidth="1"/>
    <col min="7430" max="7430" width="8.5" style="3" customWidth="1"/>
    <col min="7431" max="7431" width="12.75" style="3" customWidth="1"/>
    <col min="7432" max="7432" width="11.25" style="3" customWidth="1"/>
    <col min="7433" max="7433" width="13.75" style="3" customWidth="1"/>
    <col min="7434" max="7434" width="14.25" style="3" customWidth="1"/>
    <col min="7435" max="7435" width="12.75" style="3" customWidth="1"/>
    <col min="7436" max="7437" width="10.25" style="3" customWidth="1"/>
    <col min="7438" max="7438" width="10.5" style="3" customWidth="1"/>
    <col min="7439" max="7439" width="11.25" style="3" customWidth="1"/>
    <col min="7440" max="7440" width="8.25" style="3" customWidth="1"/>
    <col min="7441" max="7441" width="5.75" style="3" customWidth="1"/>
    <col min="7442" max="7442" width="10.5" style="3" customWidth="1"/>
    <col min="7443" max="7445" width="12.75" style="3" customWidth="1"/>
    <col min="7446" max="7446" width="11.75" style="3" customWidth="1"/>
    <col min="7447" max="7447" width="9.25" style="3" customWidth="1"/>
    <col min="7448" max="7448" width="7.75" style="3" customWidth="1"/>
    <col min="7449" max="7449" width="19.25" style="3" customWidth="1"/>
    <col min="7450" max="7450" width="11.75" style="3" customWidth="1"/>
    <col min="7451" max="7451" width="5.75" style="3" customWidth="1"/>
    <col min="7452" max="7452" width="6.25" style="3" customWidth="1"/>
    <col min="7453" max="7683" width="9" style="3" customWidth="1"/>
    <col min="7684" max="7684" width="5.25" style="3" customWidth="1"/>
    <col min="7685" max="7685" width="52.25" style="3" customWidth="1"/>
    <col min="7686" max="7686" width="8.5" style="3" customWidth="1"/>
    <col min="7687" max="7687" width="12.75" style="3" customWidth="1"/>
    <col min="7688" max="7688" width="11.25" style="3" customWidth="1"/>
    <col min="7689" max="7689" width="13.75" style="3" customWidth="1"/>
    <col min="7690" max="7690" width="14.25" style="3" customWidth="1"/>
    <col min="7691" max="7691" width="12.75" style="3" customWidth="1"/>
    <col min="7692" max="7693" width="10.25" style="3" customWidth="1"/>
    <col min="7694" max="7694" width="10.5" style="3" customWidth="1"/>
    <col min="7695" max="7695" width="11.25" style="3" customWidth="1"/>
    <col min="7696" max="7696" width="8.25" style="3" customWidth="1"/>
    <col min="7697" max="7697" width="5.75" style="3" customWidth="1"/>
    <col min="7698" max="7698" width="10.5" style="3" customWidth="1"/>
    <col min="7699" max="7701" width="12.75" style="3" customWidth="1"/>
    <col min="7702" max="7702" width="11.75" style="3" customWidth="1"/>
    <col min="7703" max="7703" width="9.25" style="3" customWidth="1"/>
    <col min="7704" max="7704" width="7.75" style="3" customWidth="1"/>
    <col min="7705" max="7705" width="19.25" style="3" customWidth="1"/>
    <col min="7706" max="7706" width="11.75" style="3" customWidth="1"/>
    <col min="7707" max="7707" width="5.75" style="3" customWidth="1"/>
    <col min="7708" max="7708" width="6.25" style="3" customWidth="1"/>
    <col min="7709" max="7939" width="9" style="3" customWidth="1"/>
    <col min="7940" max="7940" width="5.25" style="3" customWidth="1"/>
    <col min="7941" max="7941" width="52.25" style="3" customWidth="1"/>
    <col min="7942" max="7942" width="8.5" style="3" customWidth="1"/>
    <col min="7943" max="7943" width="12.75" style="3" customWidth="1"/>
    <col min="7944" max="7944" width="11.25" style="3" customWidth="1"/>
    <col min="7945" max="7945" width="13.75" style="3" customWidth="1"/>
    <col min="7946" max="7946" width="14.25" style="3" customWidth="1"/>
    <col min="7947" max="7947" width="12.75" style="3" customWidth="1"/>
    <col min="7948" max="7949" width="10.25" style="3" customWidth="1"/>
    <col min="7950" max="7950" width="10.5" style="3" customWidth="1"/>
    <col min="7951" max="7951" width="11.25" style="3" customWidth="1"/>
    <col min="7952" max="7952" width="8.25" style="3" customWidth="1"/>
    <col min="7953" max="7953" width="5.75" style="3" customWidth="1"/>
    <col min="7954" max="7954" width="10.5" style="3" customWidth="1"/>
    <col min="7955" max="7957" width="12.75" style="3" customWidth="1"/>
    <col min="7958" max="7958" width="11.75" style="3" customWidth="1"/>
    <col min="7959" max="7959" width="9.25" style="3" customWidth="1"/>
    <col min="7960" max="7960" width="7.75" style="3" customWidth="1"/>
    <col min="7961" max="7961" width="19.25" style="3" customWidth="1"/>
    <col min="7962" max="7962" width="11.75" style="3" customWidth="1"/>
    <col min="7963" max="7963" width="5.75" style="3" customWidth="1"/>
    <col min="7964" max="7964" width="6.25" style="3" customWidth="1"/>
    <col min="7965" max="8195" width="9" style="3" customWidth="1"/>
    <col min="8196" max="8196" width="5.25" style="3" customWidth="1"/>
    <col min="8197" max="8197" width="52.25" style="3" customWidth="1"/>
    <col min="8198" max="8198" width="8.5" style="3" customWidth="1"/>
    <col min="8199" max="8199" width="12.75" style="3" customWidth="1"/>
    <col min="8200" max="8200" width="11.25" style="3" customWidth="1"/>
    <col min="8201" max="8201" width="13.75" style="3" customWidth="1"/>
    <col min="8202" max="8202" width="14.25" style="3" customWidth="1"/>
    <col min="8203" max="8203" width="12.75" style="3" customWidth="1"/>
    <col min="8204" max="8205" width="10.25" style="3" customWidth="1"/>
    <col min="8206" max="8206" width="10.5" style="3" customWidth="1"/>
    <col min="8207" max="8207" width="11.25" style="3" customWidth="1"/>
    <col min="8208" max="8208" width="8.25" style="3" customWidth="1"/>
    <col min="8209" max="8209" width="5.75" style="3" customWidth="1"/>
    <col min="8210" max="8210" width="10.5" style="3" customWidth="1"/>
    <col min="8211" max="8213" width="12.75" style="3" customWidth="1"/>
    <col min="8214" max="8214" width="11.75" style="3" customWidth="1"/>
    <col min="8215" max="8215" width="9.25" style="3" customWidth="1"/>
    <col min="8216" max="8216" width="7.75" style="3" customWidth="1"/>
    <col min="8217" max="8217" width="19.25" style="3" customWidth="1"/>
    <col min="8218" max="8218" width="11.75" style="3" customWidth="1"/>
    <col min="8219" max="8219" width="5.75" style="3" customWidth="1"/>
    <col min="8220" max="8220" width="6.25" style="3" customWidth="1"/>
    <col min="8221" max="8451" width="9" style="3" customWidth="1"/>
    <col min="8452" max="8452" width="5.25" style="3" customWidth="1"/>
    <col min="8453" max="8453" width="52.25" style="3" customWidth="1"/>
    <col min="8454" max="8454" width="8.5" style="3" customWidth="1"/>
    <col min="8455" max="8455" width="12.75" style="3" customWidth="1"/>
    <col min="8456" max="8456" width="11.25" style="3" customWidth="1"/>
    <col min="8457" max="8457" width="13.75" style="3" customWidth="1"/>
    <col min="8458" max="8458" width="14.25" style="3" customWidth="1"/>
    <col min="8459" max="8459" width="12.75" style="3" customWidth="1"/>
    <col min="8460" max="8461" width="10.25" style="3" customWidth="1"/>
    <col min="8462" max="8462" width="10.5" style="3" customWidth="1"/>
    <col min="8463" max="8463" width="11.25" style="3" customWidth="1"/>
    <col min="8464" max="8464" width="8.25" style="3" customWidth="1"/>
    <col min="8465" max="8465" width="5.75" style="3" customWidth="1"/>
    <col min="8466" max="8466" width="10.5" style="3" customWidth="1"/>
    <col min="8467" max="8469" width="12.75" style="3" customWidth="1"/>
    <col min="8470" max="8470" width="11.75" style="3" customWidth="1"/>
    <col min="8471" max="8471" width="9.25" style="3" customWidth="1"/>
    <col min="8472" max="8472" width="7.75" style="3" customWidth="1"/>
    <col min="8473" max="8473" width="19.25" style="3" customWidth="1"/>
    <col min="8474" max="8474" width="11.75" style="3" customWidth="1"/>
    <col min="8475" max="8475" width="5.75" style="3" customWidth="1"/>
    <col min="8476" max="8476" width="6.25" style="3" customWidth="1"/>
    <col min="8477" max="8707" width="9" style="3" customWidth="1"/>
    <col min="8708" max="8708" width="5.25" style="3" customWidth="1"/>
    <col min="8709" max="8709" width="52.25" style="3" customWidth="1"/>
    <col min="8710" max="8710" width="8.5" style="3" customWidth="1"/>
    <col min="8711" max="8711" width="12.75" style="3" customWidth="1"/>
    <col min="8712" max="8712" width="11.25" style="3" customWidth="1"/>
    <col min="8713" max="8713" width="13.75" style="3" customWidth="1"/>
    <col min="8714" max="8714" width="14.25" style="3" customWidth="1"/>
    <col min="8715" max="8715" width="12.75" style="3" customWidth="1"/>
    <col min="8716" max="8717" width="10.25" style="3" customWidth="1"/>
    <col min="8718" max="8718" width="10.5" style="3" customWidth="1"/>
    <col min="8719" max="8719" width="11.25" style="3" customWidth="1"/>
    <col min="8720" max="8720" width="8.25" style="3" customWidth="1"/>
    <col min="8721" max="8721" width="5.75" style="3" customWidth="1"/>
    <col min="8722" max="8722" width="10.5" style="3" customWidth="1"/>
    <col min="8723" max="8725" width="12.75" style="3" customWidth="1"/>
    <col min="8726" max="8726" width="11.75" style="3" customWidth="1"/>
    <col min="8727" max="8727" width="9.25" style="3" customWidth="1"/>
    <col min="8728" max="8728" width="7.75" style="3" customWidth="1"/>
    <col min="8729" max="8729" width="19.25" style="3" customWidth="1"/>
    <col min="8730" max="8730" width="11.75" style="3" customWidth="1"/>
    <col min="8731" max="8731" width="5.75" style="3" customWidth="1"/>
    <col min="8732" max="8732" width="6.25" style="3" customWidth="1"/>
    <col min="8733" max="8963" width="9" style="3" customWidth="1"/>
    <col min="8964" max="8964" width="5.25" style="3" customWidth="1"/>
    <col min="8965" max="8965" width="52.25" style="3" customWidth="1"/>
    <col min="8966" max="8966" width="8.5" style="3" customWidth="1"/>
    <col min="8967" max="8967" width="12.75" style="3" customWidth="1"/>
    <col min="8968" max="8968" width="11.25" style="3" customWidth="1"/>
    <col min="8969" max="8969" width="13.75" style="3" customWidth="1"/>
    <col min="8970" max="8970" width="14.25" style="3" customWidth="1"/>
    <col min="8971" max="8971" width="12.75" style="3" customWidth="1"/>
    <col min="8972" max="8973" width="10.25" style="3" customWidth="1"/>
    <col min="8974" max="8974" width="10.5" style="3" customWidth="1"/>
    <col min="8975" max="8975" width="11.25" style="3" customWidth="1"/>
    <col min="8976" max="8976" width="8.25" style="3" customWidth="1"/>
    <col min="8977" max="8977" width="5.75" style="3" customWidth="1"/>
    <col min="8978" max="8978" width="10.5" style="3" customWidth="1"/>
    <col min="8979" max="8981" width="12.75" style="3" customWidth="1"/>
    <col min="8982" max="8982" width="11.75" style="3" customWidth="1"/>
    <col min="8983" max="8983" width="9.25" style="3" customWidth="1"/>
    <col min="8984" max="8984" width="7.75" style="3" customWidth="1"/>
    <col min="8985" max="8985" width="19.25" style="3" customWidth="1"/>
    <col min="8986" max="8986" width="11.75" style="3" customWidth="1"/>
    <col min="8987" max="8987" width="5.75" style="3" customWidth="1"/>
    <col min="8988" max="8988" width="6.25" style="3" customWidth="1"/>
    <col min="8989" max="9219" width="9" style="3" customWidth="1"/>
    <col min="9220" max="9220" width="5.25" style="3" customWidth="1"/>
    <col min="9221" max="9221" width="52.25" style="3" customWidth="1"/>
    <col min="9222" max="9222" width="8.5" style="3" customWidth="1"/>
    <col min="9223" max="9223" width="12.75" style="3" customWidth="1"/>
    <col min="9224" max="9224" width="11.25" style="3" customWidth="1"/>
    <col min="9225" max="9225" width="13.75" style="3" customWidth="1"/>
    <col min="9226" max="9226" width="14.25" style="3" customWidth="1"/>
    <col min="9227" max="9227" width="12.75" style="3" customWidth="1"/>
    <col min="9228" max="9229" width="10.25" style="3" customWidth="1"/>
    <col min="9230" max="9230" width="10.5" style="3" customWidth="1"/>
    <col min="9231" max="9231" width="11.25" style="3" customWidth="1"/>
    <col min="9232" max="9232" width="8.25" style="3" customWidth="1"/>
    <col min="9233" max="9233" width="5.75" style="3" customWidth="1"/>
    <col min="9234" max="9234" width="10.5" style="3" customWidth="1"/>
    <col min="9235" max="9237" width="12.75" style="3" customWidth="1"/>
    <col min="9238" max="9238" width="11.75" style="3" customWidth="1"/>
    <col min="9239" max="9239" width="9.25" style="3" customWidth="1"/>
    <col min="9240" max="9240" width="7.75" style="3" customWidth="1"/>
    <col min="9241" max="9241" width="19.25" style="3" customWidth="1"/>
    <col min="9242" max="9242" width="11.75" style="3" customWidth="1"/>
    <col min="9243" max="9243" width="5.75" style="3" customWidth="1"/>
    <col min="9244" max="9244" width="6.25" style="3" customWidth="1"/>
    <col min="9245" max="9475" width="9" style="3" customWidth="1"/>
    <col min="9476" max="9476" width="5.25" style="3" customWidth="1"/>
    <col min="9477" max="9477" width="52.25" style="3" customWidth="1"/>
    <col min="9478" max="9478" width="8.5" style="3" customWidth="1"/>
    <col min="9479" max="9479" width="12.75" style="3" customWidth="1"/>
    <col min="9480" max="9480" width="11.25" style="3" customWidth="1"/>
    <col min="9481" max="9481" width="13.75" style="3" customWidth="1"/>
    <col min="9482" max="9482" width="14.25" style="3" customWidth="1"/>
    <col min="9483" max="9483" width="12.75" style="3" customWidth="1"/>
    <col min="9484" max="9485" width="10.25" style="3" customWidth="1"/>
    <col min="9486" max="9486" width="10.5" style="3" customWidth="1"/>
    <col min="9487" max="9487" width="11.25" style="3" customWidth="1"/>
    <col min="9488" max="9488" width="8.25" style="3" customWidth="1"/>
    <col min="9489" max="9489" width="5.75" style="3" customWidth="1"/>
    <col min="9490" max="9490" width="10.5" style="3" customWidth="1"/>
    <col min="9491" max="9493" width="12.75" style="3" customWidth="1"/>
    <col min="9494" max="9494" width="11.75" style="3" customWidth="1"/>
    <col min="9495" max="9495" width="9.25" style="3" customWidth="1"/>
    <col min="9496" max="9496" width="7.75" style="3" customWidth="1"/>
    <col min="9497" max="9497" width="19.25" style="3" customWidth="1"/>
    <col min="9498" max="9498" width="11.75" style="3" customWidth="1"/>
    <col min="9499" max="9499" width="5.75" style="3" customWidth="1"/>
    <col min="9500" max="9500" width="6.25" style="3" customWidth="1"/>
    <col min="9501" max="9731" width="9" style="3" customWidth="1"/>
    <col min="9732" max="9732" width="5.25" style="3" customWidth="1"/>
    <col min="9733" max="9733" width="52.25" style="3" customWidth="1"/>
    <col min="9734" max="9734" width="8.5" style="3" customWidth="1"/>
    <col min="9735" max="9735" width="12.75" style="3" customWidth="1"/>
    <col min="9736" max="9736" width="11.25" style="3" customWidth="1"/>
    <col min="9737" max="9737" width="13.75" style="3" customWidth="1"/>
    <col min="9738" max="9738" width="14.25" style="3" customWidth="1"/>
    <col min="9739" max="9739" width="12.75" style="3" customWidth="1"/>
    <col min="9740" max="9741" width="10.25" style="3" customWidth="1"/>
    <col min="9742" max="9742" width="10.5" style="3" customWidth="1"/>
    <col min="9743" max="9743" width="11.25" style="3" customWidth="1"/>
    <col min="9744" max="9744" width="8.25" style="3" customWidth="1"/>
    <col min="9745" max="9745" width="5.75" style="3" customWidth="1"/>
    <col min="9746" max="9746" width="10.5" style="3" customWidth="1"/>
    <col min="9747" max="9749" width="12.75" style="3" customWidth="1"/>
    <col min="9750" max="9750" width="11.75" style="3" customWidth="1"/>
    <col min="9751" max="9751" width="9.25" style="3" customWidth="1"/>
    <col min="9752" max="9752" width="7.75" style="3" customWidth="1"/>
    <col min="9753" max="9753" width="19.25" style="3" customWidth="1"/>
    <col min="9754" max="9754" width="11.75" style="3" customWidth="1"/>
    <col min="9755" max="9755" width="5.75" style="3" customWidth="1"/>
    <col min="9756" max="9756" width="6.25" style="3" customWidth="1"/>
    <col min="9757" max="9987" width="9" style="3" customWidth="1"/>
    <col min="9988" max="9988" width="5.25" style="3" customWidth="1"/>
    <col min="9989" max="9989" width="52.25" style="3" customWidth="1"/>
    <col min="9990" max="9990" width="8.5" style="3" customWidth="1"/>
    <col min="9991" max="9991" width="12.75" style="3" customWidth="1"/>
    <col min="9992" max="9992" width="11.25" style="3" customWidth="1"/>
    <col min="9993" max="9993" width="13.75" style="3" customWidth="1"/>
    <col min="9994" max="9994" width="14.25" style="3" customWidth="1"/>
    <col min="9995" max="9995" width="12.75" style="3" customWidth="1"/>
    <col min="9996" max="9997" width="10.25" style="3" customWidth="1"/>
    <col min="9998" max="9998" width="10.5" style="3" customWidth="1"/>
    <col min="9999" max="9999" width="11.25" style="3" customWidth="1"/>
    <col min="10000" max="10000" width="8.25" style="3" customWidth="1"/>
    <col min="10001" max="10001" width="5.75" style="3" customWidth="1"/>
    <col min="10002" max="10002" width="10.5" style="3" customWidth="1"/>
    <col min="10003" max="10005" width="12.75" style="3" customWidth="1"/>
    <col min="10006" max="10006" width="11.75" style="3" customWidth="1"/>
    <col min="10007" max="10007" width="9.25" style="3" customWidth="1"/>
    <col min="10008" max="10008" width="7.75" style="3" customWidth="1"/>
    <col min="10009" max="10009" width="19.25" style="3" customWidth="1"/>
    <col min="10010" max="10010" width="11.75" style="3" customWidth="1"/>
    <col min="10011" max="10011" width="5.75" style="3" customWidth="1"/>
    <col min="10012" max="10012" width="6.25" style="3" customWidth="1"/>
    <col min="10013" max="10243" width="9" style="3" customWidth="1"/>
    <col min="10244" max="10244" width="5.25" style="3" customWidth="1"/>
    <col min="10245" max="10245" width="52.25" style="3" customWidth="1"/>
    <col min="10246" max="10246" width="8.5" style="3" customWidth="1"/>
    <col min="10247" max="10247" width="12.75" style="3" customWidth="1"/>
    <col min="10248" max="10248" width="11.25" style="3" customWidth="1"/>
    <col min="10249" max="10249" width="13.75" style="3" customWidth="1"/>
    <col min="10250" max="10250" width="14.25" style="3" customWidth="1"/>
    <col min="10251" max="10251" width="12.75" style="3" customWidth="1"/>
    <col min="10252" max="10253" width="10.25" style="3" customWidth="1"/>
    <col min="10254" max="10254" width="10.5" style="3" customWidth="1"/>
    <col min="10255" max="10255" width="11.25" style="3" customWidth="1"/>
    <col min="10256" max="10256" width="8.25" style="3" customWidth="1"/>
    <col min="10257" max="10257" width="5.75" style="3" customWidth="1"/>
    <col min="10258" max="10258" width="10.5" style="3" customWidth="1"/>
    <col min="10259" max="10261" width="12.75" style="3" customWidth="1"/>
    <col min="10262" max="10262" width="11.75" style="3" customWidth="1"/>
    <col min="10263" max="10263" width="9.25" style="3" customWidth="1"/>
    <col min="10264" max="10264" width="7.75" style="3" customWidth="1"/>
    <col min="10265" max="10265" width="19.25" style="3" customWidth="1"/>
    <col min="10266" max="10266" width="11.75" style="3" customWidth="1"/>
    <col min="10267" max="10267" width="5.75" style="3" customWidth="1"/>
    <col min="10268" max="10268" width="6.25" style="3" customWidth="1"/>
    <col min="10269" max="10499" width="9" style="3" customWidth="1"/>
    <col min="10500" max="10500" width="5.25" style="3" customWidth="1"/>
    <col min="10501" max="10501" width="52.25" style="3" customWidth="1"/>
    <col min="10502" max="10502" width="8.5" style="3" customWidth="1"/>
    <col min="10503" max="10503" width="12.75" style="3" customWidth="1"/>
    <col min="10504" max="10504" width="11.25" style="3" customWidth="1"/>
    <col min="10505" max="10505" width="13.75" style="3" customWidth="1"/>
    <col min="10506" max="10506" width="14.25" style="3" customWidth="1"/>
    <col min="10507" max="10507" width="12.75" style="3" customWidth="1"/>
    <col min="10508" max="10509" width="10.25" style="3" customWidth="1"/>
    <col min="10510" max="10510" width="10.5" style="3" customWidth="1"/>
    <col min="10511" max="10511" width="11.25" style="3" customWidth="1"/>
    <col min="10512" max="10512" width="8.25" style="3" customWidth="1"/>
    <col min="10513" max="10513" width="5.75" style="3" customWidth="1"/>
    <col min="10514" max="10514" width="10.5" style="3" customWidth="1"/>
    <col min="10515" max="10517" width="12.75" style="3" customWidth="1"/>
    <col min="10518" max="10518" width="11.75" style="3" customWidth="1"/>
    <col min="10519" max="10519" width="9.25" style="3" customWidth="1"/>
    <col min="10520" max="10520" width="7.75" style="3" customWidth="1"/>
    <col min="10521" max="10521" width="19.25" style="3" customWidth="1"/>
    <col min="10522" max="10522" width="11.75" style="3" customWidth="1"/>
    <col min="10523" max="10523" width="5.75" style="3" customWidth="1"/>
    <col min="10524" max="10524" width="6.25" style="3" customWidth="1"/>
    <col min="10525" max="10755" width="9" style="3" customWidth="1"/>
    <col min="10756" max="10756" width="5.25" style="3" customWidth="1"/>
    <col min="10757" max="10757" width="52.25" style="3" customWidth="1"/>
    <col min="10758" max="10758" width="8.5" style="3" customWidth="1"/>
    <col min="10759" max="10759" width="12.75" style="3" customWidth="1"/>
    <col min="10760" max="10760" width="11.25" style="3" customWidth="1"/>
    <col min="10761" max="10761" width="13.75" style="3" customWidth="1"/>
    <col min="10762" max="10762" width="14.25" style="3" customWidth="1"/>
    <col min="10763" max="10763" width="12.75" style="3" customWidth="1"/>
    <col min="10764" max="10765" width="10.25" style="3" customWidth="1"/>
    <col min="10766" max="10766" width="10.5" style="3" customWidth="1"/>
    <col min="10767" max="10767" width="11.25" style="3" customWidth="1"/>
    <col min="10768" max="10768" width="8.25" style="3" customWidth="1"/>
    <col min="10769" max="10769" width="5.75" style="3" customWidth="1"/>
    <col min="10770" max="10770" width="10.5" style="3" customWidth="1"/>
    <col min="10771" max="10773" width="12.75" style="3" customWidth="1"/>
    <col min="10774" max="10774" width="11.75" style="3" customWidth="1"/>
    <col min="10775" max="10775" width="9.25" style="3" customWidth="1"/>
    <col min="10776" max="10776" width="7.75" style="3" customWidth="1"/>
    <col min="10777" max="10777" width="19.25" style="3" customWidth="1"/>
    <col min="10778" max="10778" width="11.75" style="3" customWidth="1"/>
    <col min="10779" max="10779" width="5.75" style="3" customWidth="1"/>
    <col min="10780" max="10780" width="6.25" style="3" customWidth="1"/>
    <col min="10781" max="11011" width="9" style="3" customWidth="1"/>
    <col min="11012" max="11012" width="5.25" style="3" customWidth="1"/>
    <col min="11013" max="11013" width="52.25" style="3" customWidth="1"/>
    <col min="11014" max="11014" width="8.5" style="3" customWidth="1"/>
    <col min="11015" max="11015" width="12.75" style="3" customWidth="1"/>
    <col min="11016" max="11016" width="11.25" style="3" customWidth="1"/>
    <col min="11017" max="11017" width="13.75" style="3" customWidth="1"/>
    <col min="11018" max="11018" width="14.25" style="3" customWidth="1"/>
    <col min="11019" max="11019" width="12.75" style="3" customWidth="1"/>
    <col min="11020" max="11021" width="10.25" style="3" customWidth="1"/>
    <col min="11022" max="11022" width="10.5" style="3" customWidth="1"/>
    <col min="11023" max="11023" width="11.25" style="3" customWidth="1"/>
    <col min="11024" max="11024" width="8.25" style="3" customWidth="1"/>
    <col min="11025" max="11025" width="5.75" style="3" customWidth="1"/>
    <col min="11026" max="11026" width="10.5" style="3" customWidth="1"/>
    <col min="11027" max="11029" width="12.75" style="3" customWidth="1"/>
    <col min="11030" max="11030" width="11.75" style="3" customWidth="1"/>
    <col min="11031" max="11031" width="9.25" style="3" customWidth="1"/>
    <col min="11032" max="11032" width="7.75" style="3" customWidth="1"/>
    <col min="11033" max="11033" width="19.25" style="3" customWidth="1"/>
    <col min="11034" max="11034" width="11.75" style="3" customWidth="1"/>
    <col min="11035" max="11035" width="5.75" style="3" customWidth="1"/>
    <col min="11036" max="11036" width="6.25" style="3" customWidth="1"/>
    <col min="11037" max="11267" width="9" style="3" customWidth="1"/>
    <col min="11268" max="11268" width="5.25" style="3" customWidth="1"/>
    <col min="11269" max="11269" width="52.25" style="3" customWidth="1"/>
    <col min="11270" max="11270" width="8.5" style="3" customWidth="1"/>
    <col min="11271" max="11271" width="12.75" style="3" customWidth="1"/>
    <col min="11272" max="11272" width="11.25" style="3" customWidth="1"/>
    <col min="11273" max="11273" width="13.75" style="3" customWidth="1"/>
    <col min="11274" max="11274" width="14.25" style="3" customWidth="1"/>
    <col min="11275" max="11275" width="12.75" style="3" customWidth="1"/>
    <col min="11276" max="11277" width="10.25" style="3" customWidth="1"/>
    <col min="11278" max="11278" width="10.5" style="3" customWidth="1"/>
    <col min="11279" max="11279" width="11.25" style="3" customWidth="1"/>
    <col min="11280" max="11280" width="8.25" style="3" customWidth="1"/>
    <col min="11281" max="11281" width="5.75" style="3" customWidth="1"/>
    <col min="11282" max="11282" width="10.5" style="3" customWidth="1"/>
    <col min="11283" max="11285" width="12.75" style="3" customWidth="1"/>
    <col min="11286" max="11286" width="11.75" style="3" customWidth="1"/>
    <col min="11287" max="11287" width="9.25" style="3" customWidth="1"/>
    <col min="11288" max="11288" width="7.75" style="3" customWidth="1"/>
    <col min="11289" max="11289" width="19.25" style="3" customWidth="1"/>
    <col min="11290" max="11290" width="11.75" style="3" customWidth="1"/>
    <col min="11291" max="11291" width="5.75" style="3" customWidth="1"/>
    <col min="11292" max="11292" width="6.25" style="3" customWidth="1"/>
    <col min="11293" max="11523" width="9" style="3" customWidth="1"/>
    <col min="11524" max="11524" width="5.25" style="3" customWidth="1"/>
    <col min="11525" max="11525" width="52.25" style="3" customWidth="1"/>
    <col min="11526" max="11526" width="8.5" style="3" customWidth="1"/>
    <col min="11527" max="11527" width="12.75" style="3" customWidth="1"/>
    <col min="11528" max="11528" width="11.25" style="3" customWidth="1"/>
    <col min="11529" max="11529" width="13.75" style="3" customWidth="1"/>
    <col min="11530" max="11530" width="14.25" style="3" customWidth="1"/>
    <col min="11531" max="11531" width="12.75" style="3" customWidth="1"/>
    <col min="11532" max="11533" width="10.25" style="3" customWidth="1"/>
    <col min="11534" max="11534" width="10.5" style="3" customWidth="1"/>
    <col min="11535" max="11535" width="11.25" style="3" customWidth="1"/>
    <col min="11536" max="11536" width="8.25" style="3" customWidth="1"/>
    <col min="11537" max="11537" width="5.75" style="3" customWidth="1"/>
    <col min="11538" max="11538" width="10.5" style="3" customWidth="1"/>
    <col min="11539" max="11541" width="12.75" style="3" customWidth="1"/>
    <col min="11542" max="11542" width="11.75" style="3" customWidth="1"/>
    <col min="11543" max="11543" width="9.25" style="3" customWidth="1"/>
    <col min="11544" max="11544" width="7.75" style="3" customWidth="1"/>
    <col min="11545" max="11545" width="19.25" style="3" customWidth="1"/>
    <col min="11546" max="11546" width="11.75" style="3" customWidth="1"/>
    <col min="11547" max="11547" width="5.75" style="3" customWidth="1"/>
    <col min="11548" max="11548" width="6.25" style="3" customWidth="1"/>
    <col min="11549" max="11779" width="9" style="3" customWidth="1"/>
    <col min="11780" max="11780" width="5.25" style="3" customWidth="1"/>
    <col min="11781" max="11781" width="52.25" style="3" customWidth="1"/>
    <col min="11782" max="11782" width="8.5" style="3" customWidth="1"/>
    <col min="11783" max="11783" width="12.75" style="3" customWidth="1"/>
    <col min="11784" max="11784" width="11.25" style="3" customWidth="1"/>
    <col min="11785" max="11785" width="13.75" style="3" customWidth="1"/>
    <col min="11786" max="11786" width="14.25" style="3" customWidth="1"/>
    <col min="11787" max="11787" width="12.75" style="3" customWidth="1"/>
    <col min="11788" max="11789" width="10.25" style="3" customWidth="1"/>
    <col min="11790" max="11790" width="10.5" style="3" customWidth="1"/>
    <col min="11791" max="11791" width="11.25" style="3" customWidth="1"/>
    <col min="11792" max="11792" width="8.25" style="3" customWidth="1"/>
    <col min="11793" max="11793" width="5.75" style="3" customWidth="1"/>
    <col min="11794" max="11794" width="10.5" style="3" customWidth="1"/>
    <col min="11795" max="11797" width="12.75" style="3" customWidth="1"/>
    <col min="11798" max="11798" width="11.75" style="3" customWidth="1"/>
    <col min="11799" max="11799" width="9.25" style="3" customWidth="1"/>
    <col min="11800" max="11800" width="7.75" style="3" customWidth="1"/>
    <col min="11801" max="11801" width="19.25" style="3" customWidth="1"/>
    <col min="11802" max="11802" width="11.75" style="3" customWidth="1"/>
    <col min="11803" max="11803" width="5.75" style="3" customWidth="1"/>
    <col min="11804" max="11804" width="6.25" style="3" customWidth="1"/>
    <col min="11805" max="12035" width="9" style="3" customWidth="1"/>
    <col min="12036" max="12036" width="5.25" style="3" customWidth="1"/>
    <col min="12037" max="12037" width="52.25" style="3" customWidth="1"/>
    <col min="12038" max="12038" width="8.5" style="3" customWidth="1"/>
    <col min="12039" max="12039" width="12.75" style="3" customWidth="1"/>
    <col min="12040" max="12040" width="11.25" style="3" customWidth="1"/>
    <col min="12041" max="12041" width="13.75" style="3" customWidth="1"/>
    <col min="12042" max="12042" width="14.25" style="3" customWidth="1"/>
    <col min="12043" max="12043" width="12.75" style="3" customWidth="1"/>
    <col min="12044" max="12045" width="10.25" style="3" customWidth="1"/>
    <col min="12046" max="12046" width="10.5" style="3" customWidth="1"/>
    <col min="12047" max="12047" width="11.25" style="3" customWidth="1"/>
    <col min="12048" max="12048" width="8.25" style="3" customWidth="1"/>
    <col min="12049" max="12049" width="5.75" style="3" customWidth="1"/>
    <col min="12050" max="12050" width="10.5" style="3" customWidth="1"/>
    <col min="12051" max="12053" width="12.75" style="3" customWidth="1"/>
    <col min="12054" max="12054" width="11.75" style="3" customWidth="1"/>
    <col min="12055" max="12055" width="9.25" style="3" customWidth="1"/>
    <col min="12056" max="12056" width="7.75" style="3" customWidth="1"/>
    <col min="12057" max="12057" width="19.25" style="3" customWidth="1"/>
    <col min="12058" max="12058" width="11.75" style="3" customWidth="1"/>
    <col min="12059" max="12059" width="5.75" style="3" customWidth="1"/>
    <col min="12060" max="12060" width="6.25" style="3" customWidth="1"/>
    <col min="12061" max="12291" width="9" style="3" customWidth="1"/>
    <col min="12292" max="12292" width="5.25" style="3" customWidth="1"/>
    <col min="12293" max="12293" width="52.25" style="3" customWidth="1"/>
    <col min="12294" max="12294" width="8.5" style="3" customWidth="1"/>
    <col min="12295" max="12295" width="12.75" style="3" customWidth="1"/>
    <col min="12296" max="12296" width="11.25" style="3" customWidth="1"/>
    <col min="12297" max="12297" width="13.75" style="3" customWidth="1"/>
    <col min="12298" max="12298" width="14.25" style="3" customWidth="1"/>
    <col min="12299" max="12299" width="12.75" style="3" customWidth="1"/>
    <col min="12300" max="12301" width="10.25" style="3" customWidth="1"/>
    <col min="12302" max="12302" width="10.5" style="3" customWidth="1"/>
    <col min="12303" max="12303" width="11.25" style="3" customWidth="1"/>
    <col min="12304" max="12304" width="8.25" style="3" customWidth="1"/>
    <col min="12305" max="12305" width="5.75" style="3" customWidth="1"/>
    <col min="12306" max="12306" width="10.5" style="3" customWidth="1"/>
    <col min="12307" max="12309" width="12.75" style="3" customWidth="1"/>
    <col min="12310" max="12310" width="11.75" style="3" customWidth="1"/>
    <col min="12311" max="12311" width="9.25" style="3" customWidth="1"/>
    <col min="12312" max="12312" width="7.75" style="3" customWidth="1"/>
    <col min="12313" max="12313" width="19.25" style="3" customWidth="1"/>
    <col min="12314" max="12314" width="11.75" style="3" customWidth="1"/>
    <col min="12315" max="12315" width="5.75" style="3" customWidth="1"/>
    <col min="12316" max="12316" width="6.25" style="3" customWidth="1"/>
    <col min="12317" max="12547" width="9" style="3" customWidth="1"/>
    <col min="12548" max="12548" width="5.25" style="3" customWidth="1"/>
    <col min="12549" max="12549" width="52.25" style="3" customWidth="1"/>
    <col min="12550" max="12550" width="8.5" style="3" customWidth="1"/>
    <col min="12551" max="12551" width="12.75" style="3" customWidth="1"/>
    <col min="12552" max="12552" width="11.25" style="3" customWidth="1"/>
    <col min="12553" max="12553" width="13.75" style="3" customWidth="1"/>
    <col min="12554" max="12554" width="14.25" style="3" customWidth="1"/>
    <col min="12555" max="12555" width="12.75" style="3" customWidth="1"/>
    <col min="12556" max="12557" width="10.25" style="3" customWidth="1"/>
    <col min="12558" max="12558" width="10.5" style="3" customWidth="1"/>
    <col min="12559" max="12559" width="11.25" style="3" customWidth="1"/>
    <col min="12560" max="12560" width="8.25" style="3" customWidth="1"/>
    <col min="12561" max="12561" width="5.75" style="3" customWidth="1"/>
    <col min="12562" max="12562" width="10.5" style="3" customWidth="1"/>
    <col min="12563" max="12565" width="12.75" style="3" customWidth="1"/>
    <col min="12566" max="12566" width="11.75" style="3" customWidth="1"/>
    <col min="12567" max="12567" width="9.25" style="3" customWidth="1"/>
    <col min="12568" max="12568" width="7.75" style="3" customWidth="1"/>
    <col min="12569" max="12569" width="19.25" style="3" customWidth="1"/>
    <col min="12570" max="12570" width="11.75" style="3" customWidth="1"/>
    <col min="12571" max="12571" width="5.75" style="3" customWidth="1"/>
    <col min="12572" max="12572" width="6.25" style="3" customWidth="1"/>
    <col min="12573" max="12803" width="9" style="3" customWidth="1"/>
    <col min="12804" max="12804" width="5.25" style="3" customWidth="1"/>
    <col min="12805" max="12805" width="52.25" style="3" customWidth="1"/>
    <col min="12806" max="12806" width="8.5" style="3" customWidth="1"/>
    <col min="12807" max="12807" width="12.75" style="3" customWidth="1"/>
    <col min="12808" max="12808" width="11.25" style="3" customWidth="1"/>
    <col min="12809" max="12809" width="13.75" style="3" customWidth="1"/>
    <col min="12810" max="12810" width="14.25" style="3" customWidth="1"/>
    <col min="12811" max="12811" width="12.75" style="3" customWidth="1"/>
    <col min="12812" max="12813" width="10.25" style="3" customWidth="1"/>
    <col min="12814" max="12814" width="10.5" style="3" customWidth="1"/>
    <col min="12815" max="12815" width="11.25" style="3" customWidth="1"/>
    <col min="12816" max="12816" width="8.25" style="3" customWidth="1"/>
    <col min="12817" max="12817" width="5.75" style="3" customWidth="1"/>
    <col min="12818" max="12818" width="10.5" style="3" customWidth="1"/>
    <col min="12819" max="12821" width="12.75" style="3" customWidth="1"/>
    <col min="12822" max="12822" width="11.75" style="3" customWidth="1"/>
    <col min="12823" max="12823" width="9.25" style="3" customWidth="1"/>
    <col min="12824" max="12824" width="7.75" style="3" customWidth="1"/>
    <col min="12825" max="12825" width="19.25" style="3" customWidth="1"/>
    <col min="12826" max="12826" width="11.75" style="3" customWidth="1"/>
    <col min="12827" max="12827" width="5.75" style="3" customWidth="1"/>
    <col min="12828" max="12828" width="6.25" style="3" customWidth="1"/>
    <col min="12829" max="13059" width="9" style="3" customWidth="1"/>
    <col min="13060" max="13060" width="5.25" style="3" customWidth="1"/>
    <col min="13061" max="13061" width="52.25" style="3" customWidth="1"/>
    <col min="13062" max="13062" width="8.5" style="3" customWidth="1"/>
    <col min="13063" max="13063" width="12.75" style="3" customWidth="1"/>
    <col min="13064" max="13064" width="11.25" style="3" customWidth="1"/>
    <col min="13065" max="13065" width="13.75" style="3" customWidth="1"/>
    <col min="13066" max="13066" width="14.25" style="3" customWidth="1"/>
    <col min="13067" max="13067" width="12.75" style="3" customWidth="1"/>
    <col min="13068" max="13069" width="10.25" style="3" customWidth="1"/>
    <col min="13070" max="13070" width="10.5" style="3" customWidth="1"/>
    <col min="13071" max="13071" width="11.25" style="3" customWidth="1"/>
    <col min="13072" max="13072" width="8.25" style="3" customWidth="1"/>
    <col min="13073" max="13073" width="5.75" style="3" customWidth="1"/>
    <col min="13074" max="13074" width="10.5" style="3" customWidth="1"/>
    <col min="13075" max="13077" width="12.75" style="3" customWidth="1"/>
    <col min="13078" max="13078" width="11.75" style="3" customWidth="1"/>
    <col min="13079" max="13079" width="9.25" style="3" customWidth="1"/>
    <col min="13080" max="13080" width="7.75" style="3" customWidth="1"/>
    <col min="13081" max="13081" width="19.25" style="3" customWidth="1"/>
    <col min="13082" max="13082" width="11.75" style="3" customWidth="1"/>
    <col min="13083" max="13083" width="5.75" style="3" customWidth="1"/>
    <col min="13084" max="13084" width="6.25" style="3" customWidth="1"/>
    <col min="13085" max="13315" width="9" style="3" customWidth="1"/>
    <col min="13316" max="13316" width="5.25" style="3" customWidth="1"/>
    <col min="13317" max="13317" width="52.25" style="3" customWidth="1"/>
    <col min="13318" max="13318" width="8.5" style="3" customWidth="1"/>
    <col min="13319" max="13319" width="12.75" style="3" customWidth="1"/>
    <col min="13320" max="13320" width="11.25" style="3" customWidth="1"/>
    <col min="13321" max="13321" width="13.75" style="3" customWidth="1"/>
    <col min="13322" max="13322" width="14.25" style="3" customWidth="1"/>
    <col min="13323" max="13323" width="12.75" style="3" customWidth="1"/>
    <col min="13324" max="13325" width="10.25" style="3" customWidth="1"/>
    <col min="13326" max="13326" width="10.5" style="3" customWidth="1"/>
    <col min="13327" max="13327" width="11.25" style="3" customWidth="1"/>
    <col min="13328" max="13328" width="8.25" style="3" customWidth="1"/>
    <col min="13329" max="13329" width="5.75" style="3" customWidth="1"/>
    <col min="13330" max="13330" width="10.5" style="3" customWidth="1"/>
    <col min="13331" max="13333" width="12.75" style="3" customWidth="1"/>
    <col min="13334" max="13334" width="11.75" style="3" customWidth="1"/>
    <col min="13335" max="13335" width="9.25" style="3" customWidth="1"/>
    <col min="13336" max="13336" width="7.75" style="3" customWidth="1"/>
    <col min="13337" max="13337" width="19.25" style="3" customWidth="1"/>
    <col min="13338" max="13338" width="11.75" style="3" customWidth="1"/>
    <col min="13339" max="13339" width="5.75" style="3" customWidth="1"/>
    <col min="13340" max="13340" width="6.25" style="3" customWidth="1"/>
    <col min="13341" max="13571" width="9" style="3" customWidth="1"/>
    <col min="13572" max="13572" width="5.25" style="3" customWidth="1"/>
    <col min="13573" max="13573" width="52.25" style="3" customWidth="1"/>
    <col min="13574" max="13574" width="8.5" style="3" customWidth="1"/>
    <col min="13575" max="13575" width="12.75" style="3" customWidth="1"/>
    <col min="13576" max="13576" width="11.25" style="3" customWidth="1"/>
    <col min="13577" max="13577" width="13.75" style="3" customWidth="1"/>
    <col min="13578" max="13578" width="14.25" style="3" customWidth="1"/>
    <col min="13579" max="13579" width="12.75" style="3" customWidth="1"/>
    <col min="13580" max="13581" width="10.25" style="3" customWidth="1"/>
    <col min="13582" max="13582" width="10.5" style="3" customWidth="1"/>
    <col min="13583" max="13583" width="11.25" style="3" customWidth="1"/>
    <col min="13584" max="13584" width="8.25" style="3" customWidth="1"/>
    <col min="13585" max="13585" width="5.75" style="3" customWidth="1"/>
    <col min="13586" max="13586" width="10.5" style="3" customWidth="1"/>
    <col min="13587" max="13589" width="12.75" style="3" customWidth="1"/>
    <col min="13590" max="13590" width="11.75" style="3" customWidth="1"/>
    <col min="13591" max="13591" width="9.25" style="3" customWidth="1"/>
    <col min="13592" max="13592" width="7.75" style="3" customWidth="1"/>
    <col min="13593" max="13593" width="19.25" style="3" customWidth="1"/>
    <col min="13594" max="13594" width="11.75" style="3" customWidth="1"/>
    <col min="13595" max="13595" width="5.75" style="3" customWidth="1"/>
    <col min="13596" max="13596" width="6.25" style="3" customWidth="1"/>
    <col min="13597" max="13827" width="9" style="3" customWidth="1"/>
    <col min="13828" max="13828" width="5.25" style="3" customWidth="1"/>
    <col min="13829" max="13829" width="52.25" style="3" customWidth="1"/>
    <col min="13830" max="13830" width="8.5" style="3" customWidth="1"/>
    <col min="13831" max="13831" width="12.75" style="3" customWidth="1"/>
    <col min="13832" max="13832" width="11.25" style="3" customWidth="1"/>
    <col min="13833" max="13833" width="13.75" style="3" customWidth="1"/>
    <col min="13834" max="13834" width="14.25" style="3" customWidth="1"/>
    <col min="13835" max="13835" width="12.75" style="3" customWidth="1"/>
    <col min="13836" max="13837" width="10.25" style="3" customWidth="1"/>
    <col min="13838" max="13838" width="10.5" style="3" customWidth="1"/>
    <col min="13839" max="13839" width="11.25" style="3" customWidth="1"/>
    <col min="13840" max="13840" width="8.25" style="3" customWidth="1"/>
    <col min="13841" max="13841" width="5.75" style="3" customWidth="1"/>
    <col min="13842" max="13842" width="10.5" style="3" customWidth="1"/>
    <col min="13843" max="13845" width="12.75" style="3" customWidth="1"/>
    <col min="13846" max="13846" width="11.75" style="3" customWidth="1"/>
    <col min="13847" max="13847" width="9.25" style="3" customWidth="1"/>
    <col min="13848" max="13848" width="7.75" style="3" customWidth="1"/>
    <col min="13849" max="13849" width="19.25" style="3" customWidth="1"/>
    <col min="13850" max="13850" width="11.75" style="3" customWidth="1"/>
    <col min="13851" max="13851" width="5.75" style="3" customWidth="1"/>
    <col min="13852" max="13852" width="6.25" style="3" customWidth="1"/>
    <col min="13853" max="14083" width="9" style="3" customWidth="1"/>
    <col min="14084" max="14084" width="5.25" style="3" customWidth="1"/>
    <col min="14085" max="14085" width="52.25" style="3" customWidth="1"/>
    <col min="14086" max="14086" width="8.5" style="3" customWidth="1"/>
    <col min="14087" max="14087" width="12.75" style="3" customWidth="1"/>
    <col min="14088" max="14088" width="11.25" style="3" customWidth="1"/>
    <col min="14089" max="14089" width="13.75" style="3" customWidth="1"/>
    <col min="14090" max="14090" width="14.25" style="3" customWidth="1"/>
    <col min="14091" max="14091" width="12.75" style="3" customWidth="1"/>
    <col min="14092" max="14093" width="10.25" style="3" customWidth="1"/>
    <col min="14094" max="14094" width="10.5" style="3" customWidth="1"/>
    <col min="14095" max="14095" width="11.25" style="3" customWidth="1"/>
    <col min="14096" max="14096" width="8.25" style="3" customWidth="1"/>
    <col min="14097" max="14097" width="5.75" style="3" customWidth="1"/>
    <col min="14098" max="14098" width="10.5" style="3" customWidth="1"/>
    <col min="14099" max="14101" width="12.75" style="3" customWidth="1"/>
    <col min="14102" max="14102" width="11.75" style="3" customWidth="1"/>
    <col min="14103" max="14103" width="9.25" style="3" customWidth="1"/>
    <col min="14104" max="14104" width="7.75" style="3" customWidth="1"/>
    <col min="14105" max="14105" width="19.25" style="3" customWidth="1"/>
    <col min="14106" max="14106" width="11.75" style="3" customWidth="1"/>
    <col min="14107" max="14107" width="5.75" style="3" customWidth="1"/>
    <col min="14108" max="14108" width="6.25" style="3" customWidth="1"/>
    <col min="14109" max="14339" width="9" style="3" customWidth="1"/>
    <col min="14340" max="14340" width="5.25" style="3" customWidth="1"/>
    <col min="14341" max="14341" width="52.25" style="3" customWidth="1"/>
    <col min="14342" max="14342" width="8.5" style="3" customWidth="1"/>
    <col min="14343" max="14343" width="12.75" style="3" customWidth="1"/>
    <col min="14344" max="14344" width="11.25" style="3" customWidth="1"/>
    <col min="14345" max="14345" width="13.75" style="3" customWidth="1"/>
    <col min="14346" max="14346" width="14.25" style="3" customWidth="1"/>
    <col min="14347" max="14347" width="12.75" style="3" customWidth="1"/>
    <col min="14348" max="14349" width="10.25" style="3" customWidth="1"/>
    <col min="14350" max="14350" width="10.5" style="3" customWidth="1"/>
    <col min="14351" max="14351" width="11.25" style="3" customWidth="1"/>
    <col min="14352" max="14352" width="8.25" style="3" customWidth="1"/>
    <col min="14353" max="14353" width="5.75" style="3" customWidth="1"/>
    <col min="14354" max="14354" width="10.5" style="3" customWidth="1"/>
    <col min="14355" max="14357" width="12.75" style="3" customWidth="1"/>
    <col min="14358" max="14358" width="11.75" style="3" customWidth="1"/>
    <col min="14359" max="14359" width="9.25" style="3" customWidth="1"/>
    <col min="14360" max="14360" width="7.75" style="3" customWidth="1"/>
    <col min="14361" max="14361" width="19.25" style="3" customWidth="1"/>
    <col min="14362" max="14362" width="11.75" style="3" customWidth="1"/>
    <col min="14363" max="14363" width="5.75" style="3" customWidth="1"/>
    <col min="14364" max="14364" width="6.25" style="3" customWidth="1"/>
    <col min="14365" max="14595" width="9" style="3" customWidth="1"/>
    <col min="14596" max="14596" width="5.25" style="3" customWidth="1"/>
    <col min="14597" max="14597" width="52.25" style="3" customWidth="1"/>
    <col min="14598" max="14598" width="8.5" style="3" customWidth="1"/>
    <col min="14599" max="14599" width="12.75" style="3" customWidth="1"/>
    <col min="14600" max="14600" width="11.25" style="3" customWidth="1"/>
    <col min="14601" max="14601" width="13.75" style="3" customWidth="1"/>
    <col min="14602" max="14602" width="14.25" style="3" customWidth="1"/>
    <col min="14603" max="14603" width="12.75" style="3" customWidth="1"/>
    <col min="14604" max="14605" width="10.25" style="3" customWidth="1"/>
    <col min="14606" max="14606" width="10.5" style="3" customWidth="1"/>
    <col min="14607" max="14607" width="11.25" style="3" customWidth="1"/>
    <col min="14608" max="14608" width="8.25" style="3" customWidth="1"/>
    <col min="14609" max="14609" width="5.75" style="3" customWidth="1"/>
    <col min="14610" max="14610" width="10.5" style="3" customWidth="1"/>
    <col min="14611" max="14613" width="12.75" style="3" customWidth="1"/>
    <col min="14614" max="14614" width="11.75" style="3" customWidth="1"/>
    <col min="14615" max="14615" width="9.25" style="3" customWidth="1"/>
    <col min="14616" max="14616" width="7.75" style="3" customWidth="1"/>
    <col min="14617" max="14617" width="19.25" style="3" customWidth="1"/>
    <col min="14618" max="14618" width="11.75" style="3" customWidth="1"/>
    <col min="14619" max="14619" width="5.75" style="3" customWidth="1"/>
    <col min="14620" max="14620" width="6.25" style="3" customWidth="1"/>
    <col min="14621" max="14851" width="9" style="3" customWidth="1"/>
    <col min="14852" max="14852" width="5.25" style="3" customWidth="1"/>
    <col min="14853" max="14853" width="52.25" style="3" customWidth="1"/>
    <col min="14854" max="14854" width="8.5" style="3" customWidth="1"/>
    <col min="14855" max="14855" width="12.75" style="3" customWidth="1"/>
    <col min="14856" max="14856" width="11.25" style="3" customWidth="1"/>
    <col min="14857" max="14857" width="13.75" style="3" customWidth="1"/>
    <col min="14858" max="14858" width="14.25" style="3" customWidth="1"/>
    <col min="14859" max="14859" width="12.75" style="3" customWidth="1"/>
    <col min="14860" max="14861" width="10.25" style="3" customWidth="1"/>
    <col min="14862" max="14862" width="10.5" style="3" customWidth="1"/>
    <col min="14863" max="14863" width="11.25" style="3" customWidth="1"/>
    <col min="14864" max="14864" width="8.25" style="3" customWidth="1"/>
    <col min="14865" max="14865" width="5.75" style="3" customWidth="1"/>
    <col min="14866" max="14866" width="10.5" style="3" customWidth="1"/>
    <col min="14867" max="14869" width="12.75" style="3" customWidth="1"/>
    <col min="14870" max="14870" width="11.75" style="3" customWidth="1"/>
    <col min="14871" max="14871" width="9.25" style="3" customWidth="1"/>
    <col min="14872" max="14872" width="7.75" style="3" customWidth="1"/>
    <col min="14873" max="14873" width="19.25" style="3" customWidth="1"/>
    <col min="14874" max="14874" width="11.75" style="3" customWidth="1"/>
    <col min="14875" max="14875" width="5.75" style="3" customWidth="1"/>
    <col min="14876" max="14876" width="6.25" style="3" customWidth="1"/>
    <col min="14877" max="15107" width="9" style="3" customWidth="1"/>
    <col min="15108" max="15108" width="5.25" style="3" customWidth="1"/>
    <col min="15109" max="15109" width="52.25" style="3" customWidth="1"/>
    <col min="15110" max="15110" width="8.5" style="3" customWidth="1"/>
    <col min="15111" max="15111" width="12.75" style="3" customWidth="1"/>
    <col min="15112" max="15112" width="11.25" style="3" customWidth="1"/>
    <col min="15113" max="15113" width="13.75" style="3" customWidth="1"/>
    <col min="15114" max="15114" width="14.25" style="3" customWidth="1"/>
    <col min="15115" max="15115" width="12.75" style="3" customWidth="1"/>
    <col min="15116" max="15117" width="10.25" style="3" customWidth="1"/>
    <col min="15118" max="15118" width="10.5" style="3" customWidth="1"/>
    <col min="15119" max="15119" width="11.25" style="3" customWidth="1"/>
    <col min="15120" max="15120" width="8.25" style="3" customWidth="1"/>
    <col min="15121" max="15121" width="5.75" style="3" customWidth="1"/>
    <col min="15122" max="15122" width="10.5" style="3" customWidth="1"/>
    <col min="15123" max="15125" width="12.75" style="3" customWidth="1"/>
    <col min="15126" max="15126" width="11.75" style="3" customWidth="1"/>
    <col min="15127" max="15127" width="9.25" style="3" customWidth="1"/>
    <col min="15128" max="15128" width="7.75" style="3" customWidth="1"/>
    <col min="15129" max="15129" width="19.25" style="3" customWidth="1"/>
    <col min="15130" max="15130" width="11.75" style="3" customWidth="1"/>
    <col min="15131" max="15131" width="5.75" style="3" customWidth="1"/>
    <col min="15132" max="15132" width="6.25" style="3" customWidth="1"/>
    <col min="15133" max="15363" width="9" style="3" customWidth="1"/>
    <col min="15364" max="15364" width="5.25" style="3" customWidth="1"/>
    <col min="15365" max="15365" width="52.25" style="3" customWidth="1"/>
    <col min="15366" max="15366" width="8.5" style="3" customWidth="1"/>
    <col min="15367" max="15367" width="12.75" style="3" customWidth="1"/>
    <col min="15368" max="15368" width="11.25" style="3" customWidth="1"/>
    <col min="15369" max="15369" width="13.75" style="3" customWidth="1"/>
    <col min="15370" max="15370" width="14.25" style="3" customWidth="1"/>
    <col min="15371" max="15371" width="12.75" style="3" customWidth="1"/>
    <col min="15372" max="15373" width="10.25" style="3" customWidth="1"/>
    <col min="15374" max="15374" width="10.5" style="3" customWidth="1"/>
    <col min="15375" max="15375" width="11.25" style="3" customWidth="1"/>
    <col min="15376" max="15376" width="8.25" style="3" customWidth="1"/>
    <col min="15377" max="15377" width="5.75" style="3" customWidth="1"/>
    <col min="15378" max="15378" width="10.5" style="3" customWidth="1"/>
    <col min="15379" max="15381" width="12.75" style="3" customWidth="1"/>
    <col min="15382" max="15382" width="11.75" style="3" customWidth="1"/>
    <col min="15383" max="15383" width="9.25" style="3" customWidth="1"/>
    <col min="15384" max="15384" width="7.75" style="3" customWidth="1"/>
    <col min="15385" max="15385" width="19.25" style="3" customWidth="1"/>
    <col min="15386" max="15386" width="11.75" style="3" customWidth="1"/>
    <col min="15387" max="15387" width="5.75" style="3" customWidth="1"/>
    <col min="15388" max="15388" width="6.25" style="3" customWidth="1"/>
    <col min="15389" max="15619" width="9" style="3" customWidth="1"/>
    <col min="15620" max="15620" width="5.25" style="3" customWidth="1"/>
    <col min="15621" max="15621" width="52.25" style="3" customWidth="1"/>
    <col min="15622" max="15622" width="8.5" style="3" customWidth="1"/>
    <col min="15623" max="15623" width="12.75" style="3" customWidth="1"/>
    <col min="15624" max="15624" width="11.25" style="3" customWidth="1"/>
    <col min="15625" max="15625" width="13.75" style="3" customWidth="1"/>
    <col min="15626" max="15626" width="14.25" style="3" customWidth="1"/>
    <col min="15627" max="15627" width="12.75" style="3" customWidth="1"/>
    <col min="15628" max="15629" width="10.25" style="3" customWidth="1"/>
    <col min="15630" max="15630" width="10.5" style="3" customWidth="1"/>
    <col min="15631" max="15631" width="11.25" style="3" customWidth="1"/>
    <col min="15632" max="15632" width="8.25" style="3" customWidth="1"/>
    <col min="15633" max="15633" width="5.75" style="3" customWidth="1"/>
    <col min="15634" max="15634" width="10.5" style="3" customWidth="1"/>
    <col min="15635" max="15637" width="12.75" style="3" customWidth="1"/>
    <col min="15638" max="15638" width="11.75" style="3" customWidth="1"/>
    <col min="15639" max="15639" width="9.25" style="3" customWidth="1"/>
    <col min="15640" max="15640" width="7.75" style="3" customWidth="1"/>
    <col min="15641" max="15641" width="19.25" style="3" customWidth="1"/>
    <col min="15642" max="15642" width="11.75" style="3" customWidth="1"/>
    <col min="15643" max="15643" width="5.75" style="3" customWidth="1"/>
    <col min="15644" max="15644" width="6.25" style="3" customWidth="1"/>
    <col min="15645" max="15875" width="9" style="3" customWidth="1"/>
    <col min="15876" max="15876" width="5.25" style="3" customWidth="1"/>
    <col min="15877" max="15877" width="52.25" style="3" customWidth="1"/>
    <col min="15878" max="15878" width="8.5" style="3" customWidth="1"/>
    <col min="15879" max="15879" width="12.75" style="3" customWidth="1"/>
    <col min="15880" max="15880" width="11.25" style="3" customWidth="1"/>
    <col min="15881" max="15881" width="13.75" style="3" customWidth="1"/>
    <col min="15882" max="15882" width="14.25" style="3" customWidth="1"/>
    <col min="15883" max="15883" width="12.75" style="3" customWidth="1"/>
    <col min="15884" max="15885" width="10.25" style="3" customWidth="1"/>
    <col min="15886" max="15886" width="10.5" style="3" customWidth="1"/>
    <col min="15887" max="15887" width="11.25" style="3" customWidth="1"/>
    <col min="15888" max="15888" width="8.25" style="3" customWidth="1"/>
    <col min="15889" max="15889" width="5.75" style="3" customWidth="1"/>
    <col min="15890" max="15890" width="10.5" style="3" customWidth="1"/>
    <col min="15891" max="15893" width="12.75" style="3" customWidth="1"/>
    <col min="15894" max="15894" width="11.75" style="3" customWidth="1"/>
    <col min="15895" max="15895" width="9.25" style="3" customWidth="1"/>
    <col min="15896" max="15896" width="7.75" style="3" customWidth="1"/>
    <col min="15897" max="15897" width="19.25" style="3" customWidth="1"/>
    <col min="15898" max="15898" width="11.75" style="3" customWidth="1"/>
    <col min="15899" max="15899" width="5.75" style="3" customWidth="1"/>
    <col min="15900" max="15900" width="6.25" style="3" customWidth="1"/>
    <col min="15901" max="16131" width="9" style="3" customWidth="1"/>
    <col min="16132" max="16132" width="5.25" style="3" customWidth="1"/>
    <col min="16133" max="16133" width="52.25" style="3" customWidth="1"/>
    <col min="16134" max="16134" width="8.5" style="3" customWidth="1"/>
    <col min="16135" max="16135" width="12.75" style="3" customWidth="1"/>
    <col min="16136" max="16136" width="11.25" style="3" customWidth="1"/>
    <col min="16137" max="16137" width="13.75" style="3" customWidth="1"/>
    <col min="16138" max="16138" width="14.25" style="3" customWidth="1"/>
    <col min="16139" max="16139" width="12.75" style="3" customWidth="1"/>
    <col min="16140" max="16141" width="10.25" style="3" customWidth="1"/>
    <col min="16142" max="16142" width="10.5" style="3" customWidth="1"/>
    <col min="16143" max="16143" width="11.25" style="3" customWidth="1"/>
    <col min="16144" max="16144" width="8.25" style="3" customWidth="1"/>
    <col min="16145" max="16145" width="5.75" style="3" customWidth="1"/>
    <col min="16146" max="16146" width="10.5" style="3" customWidth="1"/>
    <col min="16147" max="16149" width="12.75" style="3" customWidth="1"/>
    <col min="16150" max="16150" width="11.75" style="3" customWidth="1"/>
    <col min="16151" max="16151" width="9.25" style="3" customWidth="1"/>
    <col min="16152" max="16152" width="7.75" style="3" customWidth="1"/>
    <col min="16153" max="16153" width="19.25" style="3" customWidth="1"/>
    <col min="16154" max="16154" width="11.75" style="3" customWidth="1"/>
    <col min="16155" max="16155" width="5.75" style="3" customWidth="1"/>
    <col min="16156" max="16156" width="6.25" style="3" customWidth="1"/>
    <col min="16157" max="16384" width="9" style="3" customWidth="1"/>
  </cols>
  <sheetData>
    <row r="1" spans="1:31" ht="15.75" customHeight="1">
      <c r="A1" s="222" t="s">
        <v>125</v>
      </c>
    </row>
    <row r="2" spans="1:31" s="1" customFormat="1" ht="30" customHeight="1">
      <c r="A2" s="697" t="s">
        <v>1139</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652"/>
      <c r="AD2" s="652"/>
    </row>
    <row r="3" spans="1:31" ht="15.75" customHeight="1">
      <c r="A3" s="698"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row>
    <row r="4" spans="1:31" ht="14.25" customHeight="1">
      <c r="A4" s="2"/>
      <c r="B4" s="2"/>
      <c r="C4" s="2"/>
      <c r="D4" s="2"/>
      <c r="E4" s="2"/>
      <c r="F4" s="2"/>
      <c r="G4" s="2"/>
      <c r="H4" s="2"/>
      <c r="I4" s="2"/>
      <c r="J4" s="2"/>
      <c r="K4" s="2"/>
      <c r="L4" s="2"/>
      <c r="M4" s="2"/>
      <c r="N4" s="2"/>
      <c r="O4" s="2"/>
      <c r="P4" s="2"/>
      <c r="Q4" s="2"/>
      <c r="R4" s="2"/>
      <c r="S4" s="2"/>
      <c r="T4" s="2"/>
      <c r="U4" s="2"/>
      <c r="V4" s="2"/>
      <c r="AD4" s="17" t="s">
        <v>1140</v>
      </c>
    </row>
    <row r="5" spans="1:31" ht="15.75" customHeight="1">
      <c r="A5" s="3" t="str">
        <f>基本信息输入表!K6&amp;"："&amp;基本信息输入表!M6</f>
        <v>被评估单位：西安曲江影视投资（集团）有限公司</v>
      </c>
      <c r="W5" s="17"/>
      <c r="AD5" s="17" t="s">
        <v>383</v>
      </c>
    </row>
    <row r="6" spans="1:31" s="2" customFormat="1" ht="15.75" customHeight="1">
      <c r="A6" s="699" t="s">
        <v>127</v>
      </c>
      <c r="B6" s="699" t="s">
        <v>1029</v>
      </c>
      <c r="C6" s="699" t="s">
        <v>845</v>
      </c>
      <c r="D6" s="699" t="s">
        <v>1141</v>
      </c>
      <c r="E6" s="700" t="s">
        <v>1142</v>
      </c>
      <c r="F6" s="700" t="s">
        <v>1143</v>
      </c>
      <c r="G6" s="700" t="s">
        <v>1144</v>
      </c>
      <c r="H6" s="223" t="s">
        <v>1145</v>
      </c>
      <c r="I6" s="223" t="s">
        <v>1146</v>
      </c>
      <c r="J6" s="223" t="s">
        <v>1146</v>
      </c>
      <c r="K6" s="699" t="s">
        <v>412</v>
      </c>
      <c r="L6" s="600"/>
      <c r="M6" s="600"/>
      <c r="N6" s="600"/>
      <c r="O6" s="600"/>
      <c r="P6" s="600"/>
      <c r="Q6" s="600"/>
      <c r="R6" s="600"/>
      <c r="S6" s="600"/>
      <c r="T6" s="600"/>
      <c r="U6" s="600"/>
      <c r="V6" s="600"/>
      <c r="W6" s="600"/>
      <c r="X6" s="601"/>
      <c r="Y6" s="699" t="s">
        <v>413</v>
      </c>
      <c r="Z6" s="600"/>
      <c r="AA6" s="601"/>
      <c r="AB6" s="699" t="s">
        <v>414</v>
      </c>
      <c r="AC6" s="699" t="s">
        <v>415</v>
      </c>
      <c r="AD6" s="699" t="s">
        <v>143</v>
      </c>
    </row>
    <row r="7" spans="1:31" s="2" customFormat="1" ht="15.75" customHeight="1">
      <c r="A7" s="621"/>
      <c r="B7" s="621"/>
      <c r="C7" s="621"/>
      <c r="D7" s="621"/>
      <c r="E7" s="621"/>
      <c r="F7" s="621"/>
      <c r="G7" s="621"/>
      <c r="H7" s="223" t="s">
        <v>1147</v>
      </c>
      <c r="I7" s="223" t="s">
        <v>631</v>
      </c>
      <c r="J7" s="223" t="s">
        <v>1148</v>
      </c>
      <c r="K7" s="235" t="s">
        <v>1149</v>
      </c>
      <c r="L7" s="236" t="s">
        <v>1150</v>
      </c>
      <c r="M7" s="236" t="s">
        <v>1151</v>
      </c>
      <c r="N7" s="235" t="s">
        <v>1152</v>
      </c>
      <c r="O7" s="235" t="s">
        <v>1153</v>
      </c>
      <c r="P7" s="235" t="s">
        <v>1154</v>
      </c>
      <c r="Q7" s="236" t="s">
        <v>1155</v>
      </c>
      <c r="R7" s="235" t="s">
        <v>1156</v>
      </c>
      <c r="S7" s="236" t="s">
        <v>1157</v>
      </c>
      <c r="T7" s="235" t="s">
        <v>1158</v>
      </c>
      <c r="U7" s="235" t="s">
        <v>1159</v>
      </c>
      <c r="V7" s="235" t="s">
        <v>1160</v>
      </c>
      <c r="W7" s="235" t="s">
        <v>1161</v>
      </c>
      <c r="X7" s="223" t="s">
        <v>849</v>
      </c>
      <c r="Y7" s="223" t="s">
        <v>850</v>
      </c>
      <c r="Z7" s="223" t="s">
        <v>851</v>
      </c>
      <c r="AA7" s="223" t="s">
        <v>849</v>
      </c>
      <c r="AB7" s="621"/>
      <c r="AC7" s="621"/>
      <c r="AD7" s="621"/>
      <c r="AE7" s="199" t="s">
        <v>1162</v>
      </c>
    </row>
    <row r="8" spans="1:31" s="2" customFormat="1" ht="15.75" customHeight="1">
      <c r="A8" s="224" t="str">
        <f t="shared" ref="A8:A24" si="0">IF(B8="","",ROW()-7)</f>
        <v/>
      </c>
      <c r="B8" s="225"/>
      <c r="C8" s="226"/>
      <c r="D8" s="33"/>
      <c r="E8" s="227"/>
      <c r="F8" s="227"/>
      <c r="G8" s="228"/>
      <c r="H8" s="197"/>
      <c r="I8" s="18"/>
      <c r="J8" s="18"/>
      <c r="K8" s="18"/>
      <c r="L8" s="18"/>
      <c r="M8" s="18"/>
      <c r="N8" s="18"/>
      <c r="O8" s="237"/>
      <c r="P8" s="237"/>
      <c r="Q8" s="237"/>
      <c r="R8" s="237"/>
      <c r="S8" s="237"/>
      <c r="T8" s="237"/>
      <c r="U8" s="238">
        <f t="shared" ref="U8:U24" si="1">SUM(K8:T8)</f>
        <v>0</v>
      </c>
      <c r="V8" s="34"/>
      <c r="W8" s="45"/>
      <c r="X8" s="238">
        <f t="shared" ref="X8:X24" si="2">U8+V8-W8</f>
        <v>0</v>
      </c>
      <c r="Y8" s="239"/>
      <c r="Z8" s="234"/>
      <c r="AA8" s="238"/>
      <c r="AB8" s="135">
        <f t="shared" ref="AB8:AB25" si="3">AA8-X8</f>
        <v>0</v>
      </c>
      <c r="AC8" s="34" t="str">
        <f t="shared" ref="AC8:AC25" si="4">IF(X8=0,"",AB8/X8*100)</f>
        <v/>
      </c>
      <c r="AD8" s="240"/>
      <c r="AE8" s="2" t="s">
        <v>1163</v>
      </c>
    </row>
    <row r="9" spans="1:31" s="2" customFormat="1" ht="15.75" customHeight="1">
      <c r="A9" s="224" t="str">
        <f t="shared" si="0"/>
        <v/>
      </c>
      <c r="B9" s="225"/>
      <c r="C9" s="226"/>
      <c r="D9" s="33"/>
      <c r="E9" s="227"/>
      <c r="F9" s="227"/>
      <c r="G9" s="228"/>
      <c r="H9" s="197"/>
      <c r="I9" s="18"/>
      <c r="J9" s="18"/>
      <c r="K9" s="18"/>
      <c r="L9" s="18"/>
      <c r="M9" s="18"/>
      <c r="N9" s="18"/>
      <c r="O9" s="237"/>
      <c r="P9" s="237"/>
      <c r="Q9" s="237"/>
      <c r="R9" s="237"/>
      <c r="S9" s="237"/>
      <c r="T9" s="237"/>
      <c r="U9" s="238">
        <f t="shared" si="1"/>
        <v>0</v>
      </c>
      <c r="V9" s="34"/>
      <c r="W9" s="45"/>
      <c r="X9" s="238">
        <f t="shared" si="2"/>
        <v>0</v>
      </c>
      <c r="Y9" s="239"/>
      <c r="Z9" s="234"/>
      <c r="AA9" s="238"/>
      <c r="AB9" s="135">
        <f t="shared" si="3"/>
        <v>0</v>
      </c>
      <c r="AC9" s="34" t="str">
        <f t="shared" si="4"/>
        <v/>
      </c>
      <c r="AD9" s="240"/>
      <c r="AE9" s="2" t="s">
        <v>1164</v>
      </c>
    </row>
    <row r="10" spans="1:31" s="2" customFormat="1" ht="15.75" customHeight="1">
      <c r="A10" s="224" t="str">
        <f t="shared" si="0"/>
        <v/>
      </c>
      <c r="B10" s="225"/>
      <c r="C10" s="226"/>
      <c r="D10" s="33"/>
      <c r="E10" s="227"/>
      <c r="F10" s="227"/>
      <c r="G10" s="228"/>
      <c r="H10" s="197"/>
      <c r="I10" s="18"/>
      <c r="J10" s="18"/>
      <c r="K10" s="18"/>
      <c r="L10" s="18"/>
      <c r="M10" s="18"/>
      <c r="N10" s="18"/>
      <c r="O10" s="237"/>
      <c r="P10" s="237"/>
      <c r="Q10" s="237"/>
      <c r="R10" s="237"/>
      <c r="S10" s="237"/>
      <c r="T10" s="237"/>
      <c r="U10" s="238">
        <f t="shared" si="1"/>
        <v>0</v>
      </c>
      <c r="V10" s="34"/>
      <c r="W10" s="45"/>
      <c r="X10" s="238">
        <f t="shared" si="2"/>
        <v>0</v>
      </c>
      <c r="Y10" s="239"/>
      <c r="Z10" s="234"/>
      <c r="AA10" s="238"/>
      <c r="AB10" s="135">
        <f t="shared" si="3"/>
        <v>0</v>
      </c>
      <c r="AC10" s="34" t="str">
        <f t="shared" si="4"/>
        <v/>
      </c>
      <c r="AD10" s="240"/>
      <c r="AE10" s="2" t="s">
        <v>1165</v>
      </c>
    </row>
    <row r="11" spans="1:31" s="2" customFormat="1" ht="15.75" customHeight="1">
      <c r="A11" s="224" t="str">
        <f t="shared" si="0"/>
        <v/>
      </c>
      <c r="B11" s="225"/>
      <c r="C11" s="226"/>
      <c r="D11" s="33"/>
      <c r="E11" s="227"/>
      <c r="F11" s="227"/>
      <c r="G11" s="228"/>
      <c r="H11" s="197"/>
      <c r="I11" s="18"/>
      <c r="J11" s="18"/>
      <c r="K11" s="18"/>
      <c r="L11" s="18"/>
      <c r="M11" s="18"/>
      <c r="N11" s="18"/>
      <c r="O11" s="237"/>
      <c r="P11" s="237"/>
      <c r="Q11" s="237"/>
      <c r="R11" s="237"/>
      <c r="S11" s="237"/>
      <c r="T11" s="237"/>
      <c r="U11" s="238">
        <f t="shared" si="1"/>
        <v>0</v>
      </c>
      <c r="V11" s="34"/>
      <c r="W11" s="45"/>
      <c r="X11" s="238">
        <f t="shared" si="2"/>
        <v>0</v>
      </c>
      <c r="Y11" s="239"/>
      <c r="Z11" s="234"/>
      <c r="AA11" s="238"/>
      <c r="AB11" s="135">
        <f t="shared" si="3"/>
        <v>0</v>
      </c>
      <c r="AC11" s="34" t="str">
        <f t="shared" si="4"/>
        <v/>
      </c>
      <c r="AD11" s="240"/>
      <c r="AE11" s="2" t="s">
        <v>1166</v>
      </c>
    </row>
    <row r="12" spans="1:31" s="2" customFormat="1" ht="15.75" customHeight="1">
      <c r="A12" s="224" t="str">
        <f t="shared" si="0"/>
        <v/>
      </c>
      <c r="B12" s="225"/>
      <c r="C12" s="226"/>
      <c r="D12" s="33"/>
      <c r="E12" s="227"/>
      <c r="F12" s="227"/>
      <c r="G12" s="228"/>
      <c r="H12" s="197"/>
      <c r="I12" s="18"/>
      <c r="J12" s="18"/>
      <c r="K12" s="18"/>
      <c r="L12" s="18"/>
      <c r="M12" s="18"/>
      <c r="N12" s="18"/>
      <c r="O12" s="237"/>
      <c r="P12" s="237"/>
      <c r="Q12" s="237"/>
      <c r="R12" s="237"/>
      <c r="S12" s="237"/>
      <c r="T12" s="237"/>
      <c r="U12" s="238">
        <f t="shared" si="1"/>
        <v>0</v>
      </c>
      <c r="V12" s="34"/>
      <c r="W12" s="45"/>
      <c r="X12" s="238">
        <f t="shared" si="2"/>
        <v>0</v>
      </c>
      <c r="Y12" s="239"/>
      <c r="Z12" s="234"/>
      <c r="AA12" s="238"/>
      <c r="AB12" s="135">
        <f t="shared" si="3"/>
        <v>0</v>
      </c>
      <c r="AC12" s="34" t="str">
        <f t="shared" si="4"/>
        <v/>
      </c>
      <c r="AD12" s="240"/>
      <c r="AE12" s="2" t="s">
        <v>1167</v>
      </c>
    </row>
    <row r="13" spans="1:31" s="2" customFormat="1" ht="15.75" customHeight="1">
      <c r="A13" s="224" t="str">
        <f t="shared" si="0"/>
        <v/>
      </c>
      <c r="B13" s="225"/>
      <c r="C13" s="226"/>
      <c r="D13" s="33"/>
      <c r="E13" s="227"/>
      <c r="F13" s="227"/>
      <c r="G13" s="228"/>
      <c r="H13" s="197"/>
      <c r="I13" s="18"/>
      <c r="J13" s="18"/>
      <c r="K13" s="18"/>
      <c r="L13" s="18"/>
      <c r="M13" s="18"/>
      <c r="N13" s="18"/>
      <c r="O13" s="237"/>
      <c r="P13" s="237"/>
      <c r="Q13" s="237"/>
      <c r="R13" s="237"/>
      <c r="S13" s="237"/>
      <c r="T13" s="237"/>
      <c r="U13" s="238">
        <f t="shared" si="1"/>
        <v>0</v>
      </c>
      <c r="V13" s="34"/>
      <c r="W13" s="45"/>
      <c r="X13" s="238">
        <f t="shared" si="2"/>
        <v>0</v>
      </c>
      <c r="Y13" s="239"/>
      <c r="Z13" s="234"/>
      <c r="AA13" s="238"/>
      <c r="AB13" s="135">
        <f t="shared" si="3"/>
        <v>0</v>
      </c>
      <c r="AC13" s="34" t="str">
        <f t="shared" si="4"/>
        <v/>
      </c>
      <c r="AD13" s="240"/>
      <c r="AE13" s="2" t="s">
        <v>1168</v>
      </c>
    </row>
    <row r="14" spans="1:31" s="2" customFormat="1" ht="15.75" customHeight="1">
      <c r="A14" s="224" t="str">
        <f t="shared" si="0"/>
        <v/>
      </c>
      <c r="B14" s="225"/>
      <c r="C14" s="226"/>
      <c r="D14" s="33"/>
      <c r="E14" s="227"/>
      <c r="F14" s="227"/>
      <c r="G14" s="228"/>
      <c r="H14" s="197"/>
      <c r="I14" s="18"/>
      <c r="J14" s="18"/>
      <c r="K14" s="18"/>
      <c r="L14" s="18"/>
      <c r="M14" s="18"/>
      <c r="N14" s="18"/>
      <c r="O14" s="237"/>
      <c r="P14" s="237"/>
      <c r="Q14" s="237"/>
      <c r="R14" s="237"/>
      <c r="S14" s="237"/>
      <c r="T14" s="237"/>
      <c r="U14" s="238">
        <f t="shared" si="1"/>
        <v>0</v>
      </c>
      <c r="V14" s="34"/>
      <c r="W14" s="45"/>
      <c r="X14" s="238">
        <f t="shared" si="2"/>
        <v>0</v>
      </c>
      <c r="Y14" s="239"/>
      <c r="Z14" s="234"/>
      <c r="AA14" s="238"/>
      <c r="AB14" s="135">
        <f t="shared" si="3"/>
        <v>0</v>
      </c>
      <c r="AC14" s="34" t="str">
        <f t="shared" si="4"/>
        <v/>
      </c>
      <c r="AD14" s="240"/>
      <c r="AE14" s="2" t="s">
        <v>1169</v>
      </c>
    </row>
    <row r="15" spans="1:31" s="2" customFormat="1" ht="15.75" customHeight="1">
      <c r="A15" s="224" t="str">
        <f t="shared" si="0"/>
        <v/>
      </c>
      <c r="B15" s="225"/>
      <c r="C15" s="226"/>
      <c r="D15" s="33"/>
      <c r="E15" s="227"/>
      <c r="F15" s="227"/>
      <c r="G15" s="228"/>
      <c r="H15" s="197"/>
      <c r="I15" s="18"/>
      <c r="J15" s="18"/>
      <c r="K15" s="18"/>
      <c r="L15" s="18"/>
      <c r="M15" s="18"/>
      <c r="N15" s="18"/>
      <c r="O15" s="237"/>
      <c r="P15" s="237"/>
      <c r="Q15" s="237"/>
      <c r="R15" s="237"/>
      <c r="S15" s="237"/>
      <c r="T15" s="237"/>
      <c r="U15" s="238">
        <f t="shared" si="1"/>
        <v>0</v>
      </c>
      <c r="V15" s="34"/>
      <c r="W15" s="45"/>
      <c r="X15" s="238">
        <f t="shared" si="2"/>
        <v>0</v>
      </c>
      <c r="Y15" s="239"/>
      <c r="Z15" s="234"/>
      <c r="AA15" s="238"/>
      <c r="AB15" s="135">
        <f t="shared" si="3"/>
        <v>0</v>
      </c>
      <c r="AC15" s="34" t="str">
        <f t="shared" si="4"/>
        <v/>
      </c>
      <c r="AD15" s="240"/>
      <c r="AE15" s="2" t="s">
        <v>1170</v>
      </c>
    </row>
    <row r="16" spans="1:31" s="2" customFormat="1" ht="15.75" customHeight="1">
      <c r="A16" s="224" t="str">
        <f t="shared" si="0"/>
        <v/>
      </c>
      <c r="B16" s="225"/>
      <c r="C16" s="226"/>
      <c r="D16" s="33"/>
      <c r="E16" s="227"/>
      <c r="F16" s="227"/>
      <c r="G16" s="228"/>
      <c r="H16" s="197"/>
      <c r="I16" s="18"/>
      <c r="J16" s="18"/>
      <c r="K16" s="18"/>
      <c r="L16" s="18"/>
      <c r="M16" s="18"/>
      <c r="N16" s="18"/>
      <c r="O16" s="237"/>
      <c r="P16" s="237"/>
      <c r="Q16" s="237"/>
      <c r="R16" s="237"/>
      <c r="S16" s="237"/>
      <c r="T16" s="237"/>
      <c r="U16" s="238">
        <f t="shared" si="1"/>
        <v>0</v>
      </c>
      <c r="V16" s="34"/>
      <c r="W16" s="45"/>
      <c r="X16" s="238">
        <f t="shared" si="2"/>
        <v>0</v>
      </c>
      <c r="Y16" s="239"/>
      <c r="Z16" s="234"/>
      <c r="AA16" s="238"/>
      <c r="AB16" s="135">
        <f t="shared" si="3"/>
        <v>0</v>
      </c>
      <c r="AC16" s="34" t="str">
        <f t="shared" si="4"/>
        <v/>
      </c>
      <c r="AD16" s="240"/>
      <c r="AE16" s="2" t="s">
        <v>1171</v>
      </c>
    </row>
    <row r="17" spans="1:31" s="2" customFormat="1" ht="15.75" customHeight="1">
      <c r="A17" s="224" t="str">
        <f t="shared" si="0"/>
        <v/>
      </c>
      <c r="B17" s="225"/>
      <c r="C17" s="226"/>
      <c r="D17" s="33"/>
      <c r="E17" s="227"/>
      <c r="F17" s="227"/>
      <c r="G17" s="228"/>
      <c r="H17" s="197"/>
      <c r="I17" s="18"/>
      <c r="J17" s="18"/>
      <c r="K17" s="18"/>
      <c r="L17" s="18"/>
      <c r="M17" s="18"/>
      <c r="N17" s="18"/>
      <c r="O17" s="237"/>
      <c r="P17" s="237"/>
      <c r="Q17" s="237"/>
      <c r="R17" s="237"/>
      <c r="S17" s="237"/>
      <c r="T17" s="237"/>
      <c r="U17" s="238">
        <f t="shared" si="1"/>
        <v>0</v>
      </c>
      <c r="V17" s="34"/>
      <c r="W17" s="45"/>
      <c r="X17" s="238">
        <f t="shared" si="2"/>
        <v>0</v>
      </c>
      <c r="Y17" s="239"/>
      <c r="Z17" s="234"/>
      <c r="AA17" s="238"/>
      <c r="AB17" s="135">
        <f t="shared" si="3"/>
        <v>0</v>
      </c>
      <c r="AC17" s="34" t="str">
        <f t="shared" si="4"/>
        <v/>
      </c>
      <c r="AD17" s="240"/>
      <c r="AE17" s="2" t="s">
        <v>1172</v>
      </c>
    </row>
    <row r="18" spans="1:31" s="2" customFormat="1" ht="15.75" customHeight="1">
      <c r="A18" s="224" t="str">
        <f t="shared" si="0"/>
        <v/>
      </c>
      <c r="B18" s="225"/>
      <c r="C18" s="226"/>
      <c r="D18" s="33"/>
      <c r="E18" s="227"/>
      <c r="F18" s="227"/>
      <c r="G18" s="228"/>
      <c r="H18" s="197"/>
      <c r="I18" s="18"/>
      <c r="J18" s="18"/>
      <c r="K18" s="18"/>
      <c r="L18" s="18"/>
      <c r="M18" s="18"/>
      <c r="N18" s="18"/>
      <c r="O18" s="237"/>
      <c r="P18" s="237"/>
      <c r="Q18" s="237"/>
      <c r="R18" s="237"/>
      <c r="S18" s="237"/>
      <c r="T18" s="237"/>
      <c r="U18" s="238">
        <f t="shared" si="1"/>
        <v>0</v>
      </c>
      <c r="V18" s="34"/>
      <c r="W18" s="45"/>
      <c r="X18" s="238">
        <f t="shared" si="2"/>
        <v>0</v>
      </c>
      <c r="Y18" s="239"/>
      <c r="Z18" s="234"/>
      <c r="AA18" s="238"/>
      <c r="AB18" s="135">
        <f t="shared" si="3"/>
        <v>0</v>
      </c>
      <c r="AC18" s="34" t="str">
        <f t="shared" si="4"/>
        <v/>
      </c>
      <c r="AD18" s="240"/>
      <c r="AE18" s="2" t="s">
        <v>1173</v>
      </c>
    </row>
    <row r="19" spans="1:31" s="2" customFormat="1" ht="15.75" customHeight="1">
      <c r="A19" s="224" t="str">
        <f t="shared" si="0"/>
        <v/>
      </c>
      <c r="B19" s="225"/>
      <c r="C19" s="226"/>
      <c r="D19" s="33"/>
      <c r="E19" s="227"/>
      <c r="F19" s="227"/>
      <c r="G19" s="228"/>
      <c r="H19" s="197"/>
      <c r="I19" s="18"/>
      <c r="J19" s="18"/>
      <c r="K19" s="18"/>
      <c r="L19" s="18"/>
      <c r="M19" s="18"/>
      <c r="N19" s="18"/>
      <c r="O19" s="237"/>
      <c r="P19" s="237"/>
      <c r="Q19" s="237"/>
      <c r="R19" s="237"/>
      <c r="S19" s="237"/>
      <c r="T19" s="237"/>
      <c r="U19" s="238">
        <f t="shared" si="1"/>
        <v>0</v>
      </c>
      <c r="V19" s="34"/>
      <c r="W19" s="45"/>
      <c r="X19" s="238">
        <f t="shared" si="2"/>
        <v>0</v>
      </c>
      <c r="Y19" s="239"/>
      <c r="Z19" s="234"/>
      <c r="AA19" s="238"/>
      <c r="AB19" s="135">
        <f t="shared" si="3"/>
        <v>0</v>
      </c>
      <c r="AC19" s="34" t="str">
        <f t="shared" si="4"/>
        <v/>
      </c>
      <c r="AD19" s="240"/>
      <c r="AE19" s="2" t="s">
        <v>1174</v>
      </c>
    </row>
    <row r="20" spans="1:31" s="2" customFormat="1" ht="15.75" customHeight="1">
      <c r="A20" s="224" t="str">
        <f t="shared" si="0"/>
        <v/>
      </c>
      <c r="B20" s="225"/>
      <c r="C20" s="226"/>
      <c r="D20" s="33"/>
      <c r="E20" s="227"/>
      <c r="F20" s="227"/>
      <c r="G20" s="228"/>
      <c r="H20" s="197"/>
      <c r="I20" s="18"/>
      <c r="J20" s="18"/>
      <c r="K20" s="18"/>
      <c r="L20" s="18"/>
      <c r="M20" s="18"/>
      <c r="N20" s="18"/>
      <c r="O20" s="237"/>
      <c r="P20" s="237"/>
      <c r="Q20" s="237"/>
      <c r="R20" s="237"/>
      <c r="S20" s="237"/>
      <c r="T20" s="237"/>
      <c r="U20" s="238">
        <f t="shared" si="1"/>
        <v>0</v>
      </c>
      <c r="V20" s="34"/>
      <c r="W20" s="45"/>
      <c r="X20" s="238">
        <f t="shared" si="2"/>
        <v>0</v>
      </c>
      <c r="Y20" s="239"/>
      <c r="Z20" s="234"/>
      <c r="AA20" s="238"/>
      <c r="AB20" s="135">
        <f t="shared" si="3"/>
        <v>0</v>
      </c>
      <c r="AC20" s="34" t="str">
        <f t="shared" si="4"/>
        <v/>
      </c>
      <c r="AD20" s="240"/>
      <c r="AE20" s="2" t="s">
        <v>1175</v>
      </c>
    </row>
    <row r="21" spans="1:31" s="2" customFormat="1" ht="15.75" customHeight="1">
      <c r="A21" s="224" t="str">
        <f t="shared" si="0"/>
        <v/>
      </c>
      <c r="B21" s="225"/>
      <c r="C21" s="226"/>
      <c r="D21" s="33"/>
      <c r="E21" s="227"/>
      <c r="F21" s="227"/>
      <c r="G21" s="228"/>
      <c r="H21" s="197"/>
      <c r="I21" s="18"/>
      <c r="J21" s="18"/>
      <c r="K21" s="18"/>
      <c r="L21" s="18"/>
      <c r="M21" s="18"/>
      <c r="N21" s="18"/>
      <c r="O21" s="237"/>
      <c r="P21" s="237"/>
      <c r="Q21" s="237"/>
      <c r="R21" s="237"/>
      <c r="S21" s="237"/>
      <c r="T21" s="237"/>
      <c r="U21" s="238">
        <f t="shared" si="1"/>
        <v>0</v>
      </c>
      <c r="V21" s="34"/>
      <c r="W21" s="45"/>
      <c r="X21" s="238">
        <f t="shared" si="2"/>
        <v>0</v>
      </c>
      <c r="Y21" s="239"/>
      <c r="Z21" s="234"/>
      <c r="AA21" s="238"/>
      <c r="AB21" s="135">
        <f t="shared" si="3"/>
        <v>0</v>
      </c>
      <c r="AC21" s="34" t="str">
        <f t="shared" si="4"/>
        <v/>
      </c>
      <c r="AD21" s="240"/>
      <c r="AE21" s="2" t="s">
        <v>1176</v>
      </c>
    </row>
    <row r="22" spans="1:31" s="2" customFormat="1" ht="15.75" customHeight="1">
      <c r="A22" s="224" t="str">
        <f t="shared" si="0"/>
        <v/>
      </c>
      <c r="B22" s="225"/>
      <c r="C22" s="226"/>
      <c r="D22" s="33"/>
      <c r="E22" s="227"/>
      <c r="F22" s="227"/>
      <c r="G22" s="228"/>
      <c r="H22" s="197"/>
      <c r="I22" s="18"/>
      <c r="J22" s="18"/>
      <c r="K22" s="18"/>
      <c r="L22" s="18"/>
      <c r="M22" s="18"/>
      <c r="N22" s="18"/>
      <c r="O22" s="237"/>
      <c r="P22" s="237"/>
      <c r="Q22" s="237"/>
      <c r="R22" s="237"/>
      <c r="S22" s="237"/>
      <c r="T22" s="237"/>
      <c r="U22" s="238">
        <f t="shared" si="1"/>
        <v>0</v>
      </c>
      <c r="V22" s="34"/>
      <c r="W22" s="45"/>
      <c r="X22" s="238">
        <f t="shared" si="2"/>
        <v>0</v>
      </c>
      <c r="Y22" s="239"/>
      <c r="Z22" s="234"/>
      <c r="AA22" s="238"/>
      <c r="AB22" s="135">
        <f t="shared" si="3"/>
        <v>0</v>
      </c>
      <c r="AC22" s="34" t="str">
        <f t="shared" si="4"/>
        <v/>
      </c>
      <c r="AD22" s="240"/>
      <c r="AE22" s="2" t="s">
        <v>1177</v>
      </c>
    </row>
    <row r="23" spans="1:31" s="2" customFormat="1" ht="15.75" customHeight="1">
      <c r="A23" s="224" t="str">
        <f t="shared" si="0"/>
        <v/>
      </c>
      <c r="B23" s="225"/>
      <c r="C23" s="226"/>
      <c r="D23" s="33"/>
      <c r="E23" s="227"/>
      <c r="F23" s="227"/>
      <c r="G23" s="228"/>
      <c r="H23" s="197"/>
      <c r="I23" s="18"/>
      <c r="J23" s="18"/>
      <c r="K23" s="18"/>
      <c r="L23" s="18"/>
      <c r="M23" s="18"/>
      <c r="N23" s="18"/>
      <c r="O23" s="237"/>
      <c r="P23" s="237"/>
      <c r="Q23" s="237"/>
      <c r="R23" s="237"/>
      <c r="S23" s="237"/>
      <c r="T23" s="237"/>
      <c r="U23" s="238">
        <f t="shared" si="1"/>
        <v>0</v>
      </c>
      <c r="V23" s="34"/>
      <c r="W23" s="45"/>
      <c r="X23" s="238">
        <f t="shared" si="2"/>
        <v>0</v>
      </c>
      <c r="Y23" s="239"/>
      <c r="Z23" s="234"/>
      <c r="AA23" s="238"/>
      <c r="AB23" s="135">
        <f t="shared" si="3"/>
        <v>0</v>
      </c>
      <c r="AC23" s="34" t="str">
        <f t="shared" si="4"/>
        <v/>
      </c>
      <c r="AD23" s="240"/>
      <c r="AE23" s="2" t="s">
        <v>1178</v>
      </c>
    </row>
    <row r="24" spans="1:31" s="2" customFormat="1" ht="15" customHeight="1">
      <c r="A24" s="224" t="str">
        <f t="shared" si="0"/>
        <v/>
      </c>
      <c r="B24" s="229"/>
      <c r="C24" s="230"/>
      <c r="D24" s="231"/>
      <c r="E24" s="232"/>
      <c r="F24" s="232"/>
      <c r="G24" s="233"/>
      <c r="H24" s="33"/>
      <c r="I24" s="34"/>
      <c r="J24" s="33"/>
      <c r="K24" s="237"/>
      <c r="L24" s="237"/>
      <c r="M24" s="237"/>
      <c r="N24" s="237"/>
      <c r="O24" s="237"/>
      <c r="P24" s="237"/>
      <c r="Q24" s="234"/>
      <c r="R24" s="234"/>
      <c r="S24" s="234"/>
      <c r="T24" s="234"/>
      <c r="U24" s="238">
        <f t="shared" si="1"/>
        <v>0</v>
      </c>
      <c r="V24" s="34"/>
      <c r="W24" s="34"/>
      <c r="X24" s="238">
        <f t="shared" si="2"/>
        <v>0</v>
      </c>
      <c r="Y24" s="234"/>
      <c r="Z24" s="234"/>
      <c r="AA24" s="238"/>
      <c r="AB24" s="135">
        <f t="shared" si="3"/>
        <v>0</v>
      </c>
      <c r="AC24" s="34" t="str">
        <f t="shared" si="4"/>
        <v/>
      </c>
      <c r="AD24" s="240"/>
      <c r="AE24" s="2" t="s">
        <v>1179</v>
      </c>
    </row>
    <row r="25" spans="1:31" s="2" customFormat="1" ht="15" customHeight="1">
      <c r="A25" s="658" t="s">
        <v>779</v>
      </c>
      <c r="B25" s="601"/>
      <c r="C25" s="33"/>
      <c r="D25" s="234">
        <f>SUM(D8:D24)</f>
        <v>0</v>
      </c>
      <c r="E25" s="234"/>
      <c r="F25" s="234"/>
      <c r="G25" s="234"/>
      <c r="H25" s="234">
        <f>SUM(H8:H24)</f>
        <v>0</v>
      </c>
      <c r="I25" s="234">
        <f>SUM(I8:I24)</f>
        <v>0</v>
      </c>
      <c r="J25" s="234">
        <f>SUM(J8:J24)</f>
        <v>0</v>
      </c>
      <c r="K25" s="234">
        <f>SUM(K8:K24)</f>
        <v>0</v>
      </c>
      <c r="L25" s="234"/>
      <c r="M25" s="234">
        <f>SUM(M8:M24)</f>
        <v>0</v>
      </c>
      <c r="N25" s="234"/>
      <c r="O25" s="234">
        <f t="shared" ref="O25:AA25" si="5">SUM(O8:O24)</f>
        <v>0</v>
      </c>
      <c r="P25" s="234">
        <f t="shared" si="5"/>
        <v>0</v>
      </c>
      <c r="Q25" s="234">
        <f t="shared" si="5"/>
        <v>0</v>
      </c>
      <c r="R25" s="234">
        <f t="shared" si="5"/>
        <v>0</v>
      </c>
      <c r="S25" s="234">
        <f t="shared" si="5"/>
        <v>0</v>
      </c>
      <c r="T25" s="234">
        <f t="shared" si="5"/>
        <v>0</v>
      </c>
      <c r="U25" s="234">
        <f t="shared" si="5"/>
        <v>0</v>
      </c>
      <c r="V25" s="234">
        <f t="shared" si="5"/>
        <v>0</v>
      </c>
      <c r="W25" s="234">
        <f t="shared" si="5"/>
        <v>0</v>
      </c>
      <c r="X25" s="234">
        <f t="shared" si="5"/>
        <v>0</v>
      </c>
      <c r="Y25" s="234">
        <f t="shared" si="5"/>
        <v>0</v>
      </c>
      <c r="Z25" s="234">
        <f t="shared" si="5"/>
        <v>0</v>
      </c>
      <c r="AA25" s="234">
        <f t="shared" si="5"/>
        <v>0</v>
      </c>
      <c r="AB25" s="135">
        <f t="shared" si="3"/>
        <v>0</v>
      </c>
      <c r="AC25" s="34" t="str">
        <f t="shared" si="4"/>
        <v/>
      </c>
      <c r="AD25" s="234"/>
    </row>
    <row r="26" spans="1:31" ht="15.75" customHeight="1">
      <c r="A26" s="3" t="str">
        <f>基本信息输入表!$K$6&amp;"填表人："&amp;基本信息输入表!$M$39</f>
        <v>被评估单位填表人：</v>
      </c>
      <c r="AA26" s="3" t="str">
        <f>"评估人员："&amp;基本信息输入表!$Q$39</f>
        <v>评估人员：</v>
      </c>
      <c r="AE26" s="35" t="s">
        <v>432</v>
      </c>
    </row>
    <row r="27" spans="1:31" ht="15.75" customHeight="1">
      <c r="A27" s="3" t="str">
        <f>"填表日期："&amp;YEAR(基本信息输入表!$O$38)&amp;"年"&amp;MONTH(基本信息输入表!$O$38)&amp;"月"&amp;DAY(基本信息输入表!$O$38)&amp;"日"</f>
        <v>填表日期：1900年1月0日</v>
      </c>
    </row>
    <row r="28" spans="1:31" ht="15.75" customHeight="1">
      <c r="X28" s="35"/>
    </row>
  </sheetData>
  <mergeCells count="15">
    <mergeCell ref="A2:AD2"/>
    <mergeCell ref="A3:AD3"/>
    <mergeCell ref="K6:X6"/>
    <mergeCell ref="Y6:AA6"/>
    <mergeCell ref="A25:B25"/>
    <mergeCell ref="A6:A7"/>
    <mergeCell ref="B6:B7"/>
    <mergeCell ref="C6:C7"/>
    <mergeCell ref="D6:D7"/>
    <mergeCell ref="E6:E7"/>
    <mergeCell ref="F6:F7"/>
    <mergeCell ref="G6:G7"/>
    <mergeCell ref="AB6:AB7"/>
    <mergeCell ref="AC6:AC7"/>
    <mergeCell ref="AD6:AD7"/>
  </mergeCells>
  <phoneticPr fontId="33" type="noConversion"/>
  <hyperlinks>
    <hyperlink ref="A1" location="索引目录!A1" display="返回索引目录" xr:uid="{00000000-0004-0000-2700-000000000000}"/>
  </hyperlinks>
  <printOptions horizontalCentered="1"/>
  <pageMargins left="0.98402777777777795" right="0.98402777777777795" top="0.98402777777777795" bottom="0.98402777777777795" header="0.47222222222222199" footer="0.35416666666666702"/>
  <pageSetup paperSize="9" scale="4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I29"/>
  <sheetViews>
    <sheetView showGridLines="0" topLeftCell="A12" zoomScale="96" zoomScaleNormal="96" workbookViewId="0">
      <selection activeCell="M8" sqref="M8:R8"/>
    </sheetView>
  </sheetViews>
  <sheetFormatPr defaultColWidth="9" defaultRowHeight="15.75" customHeight="1"/>
  <cols>
    <col min="1" max="1" width="5.75" style="3" customWidth="1"/>
    <col min="2" max="2" width="17.75" style="3" customWidth="1"/>
    <col min="3" max="3" width="12.25" style="3" customWidth="1"/>
    <col min="4" max="4" width="15.5" style="3" customWidth="1"/>
    <col min="5" max="5" width="15.75" style="3" customWidth="1"/>
    <col min="6" max="7" width="12.75" style="3" customWidth="1"/>
    <col min="8" max="8" width="15.75" style="3" customWidth="1"/>
    <col min="9" max="10" width="9" style="3" customWidth="1"/>
    <col min="11" max="16384" width="9" style="3"/>
  </cols>
  <sheetData>
    <row r="1" spans="1:9" ht="15.75" customHeight="1">
      <c r="A1" s="4" t="s">
        <v>125</v>
      </c>
    </row>
    <row r="2" spans="1:9" s="1" customFormat="1" ht="30" customHeight="1">
      <c r="A2" s="651" t="s">
        <v>1180</v>
      </c>
      <c r="B2" s="652"/>
      <c r="C2" s="652"/>
      <c r="D2" s="652"/>
      <c r="E2" s="652"/>
      <c r="F2" s="652"/>
      <c r="G2" s="652"/>
      <c r="H2" s="652"/>
      <c r="I2" s="3"/>
    </row>
    <row r="3" spans="1:9" ht="15.75" customHeight="1">
      <c r="A3" s="653" t="str">
        <f>"评估基准日："&amp;TEXT(基本信息输入表!M7,"yyyy年mm月dd日")</f>
        <v>评估基准日：2025年07月31日</v>
      </c>
      <c r="B3" s="654"/>
      <c r="C3" s="654"/>
      <c r="D3" s="654"/>
      <c r="E3" s="654"/>
      <c r="F3" s="654"/>
      <c r="G3" s="654"/>
      <c r="H3" s="654"/>
    </row>
    <row r="4" spans="1:9" ht="14.25" customHeight="1">
      <c r="A4" s="2"/>
      <c r="B4" s="2"/>
      <c r="C4" s="2"/>
      <c r="D4" s="2"/>
      <c r="E4" s="2"/>
      <c r="F4" s="2"/>
      <c r="G4" s="2"/>
      <c r="H4" s="17" t="s">
        <v>1181</v>
      </c>
    </row>
    <row r="5" spans="1:9" ht="15.75" customHeight="1">
      <c r="A5" s="3" t="str">
        <f>基本信息输入表!K6&amp;"："&amp;基本信息输入表!M6</f>
        <v>被评估单位：西安曲江影视投资（集团）有限公司</v>
      </c>
      <c r="H5" s="17" t="s">
        <v>561</v>
      </c>
    </row>
    <row r="6" spans="1:9" s="2" customFormat="1" ht="15.75" customHeight="1">
      <c r="A6" s="8" t="s">
        <v>127</v>
      </c>
      <c r="B6" s="8" t="s">
        <v>1182</v>
      </c>
      <c r="C6" s="8" t="s">
        <v>733</v>
      </c>
      <c r="D6" s="8" t="s">
        <v>1183</v>
      </c>
      <c r="E6" s="50" t="s">
        <v>412</v>
      </c>
      <c r="F6" s="8" t="s">
        <v>413</v>
      </c>
      <c r="G6" s="8" t="s">
        <v>415</v>
      </c>
      <c r="H6" s="8" t="s">
        <v>143</v>
      </c>
      <c r="I6" s="2" t="s">
        <v>516</v>
      </c>
    </row>
    <row r="7" spans="1:9" ht="12.75" customHeight="1">
      <c r="A7" s="10" t="str">
        <f t="shared" ref="A7:A26" si="0">IF(B7="","",ROW()-6)</f>
        <v/>
      </c>
      <c r="B7" s="11"/>
      <c r="C7" s="12"/>
      <c r="D7" s="11"/>
      <c r="E7" s="13"/>
      <c r="F7" s="13"/>
      <c r="G7" s="13" t="str">
        <f t="shared" ref="G7:G27" si="1">IF(E7=0,"",(F7-E7)/E7*100)</f>
        <v/>
      </c>
      <c r="H7" s="11"/>
      <c r="I7" s="2" t="s">
        <v>1184</v>
      </c>
    </row>
    <row r="8" spans="1:9" ht="12.75" customHeight="1">
      <c r="A8" s="10" t="str">
        <f t="shared" si="0"/>
        <v/>
      </c>
      <c r="B8" s="11"/>
      <c r="C8" s="12"/>
      <c r="D8" s="11"/>
      <c r="E8" s="13"/>
      <c r="F8" s="13"/>
      <c r="G8" s="13" t="str">
        <f t="shared" si="1"/>
        <v/>
      </c>
      <c r="H8" s="11"/>
      <c r="I8" s="2" t="s">
        <v>1185</v>
      </c>
    </row>
    <row r="9" spans="1:9" ht="12.75" customHeight="1">
      <c r="A9" s="10" t="str">
        <f t="shared" si="0"/>
        <v/>
      </c>
      <c r="B9" s="11"/>
      <c r="C9" s="12"/>
      <c r="D9" s="11"/>
      <c r="E9" s="13"/>
      <c r="F9" s="13"/>
      <c r="G9" s="13" t="str">
        <f t="shared" si="1"/>
        <v/>
      </c>
      <c r="H9" s="11"/>
      <c r="I9" s="2" t="s">
        <v>1186</v>
      </c>
    </row>
    <row r="10" spans="1:9" ht="12.75" customHeight="1">
      <c r="A10" s="10" t="str">
        <f t="shared" si="0"/>
        <v/>
      </c>
      <c r="B10" s="11"/>
      <c r="C10" s="12"/>
      <c r="D10" s="11"/>
      <c r="E10" s="13"/>
      <c r="F10" s="13"/>
      <c r="G10" s="13" t="str">
        <f t="shared" si="1"/>
        <v/>
      </c>
      <c r="H10" s="11"/>
      <c r="I10" s="2" t="s">
        <v>1187</v>
      </c>
    </row>
    <row r="11" spans="1:9" ht="12.75" customHeight="1">
      <c r="A11" s="10" t="str">
        <f t="shared" si="0"/>
        <v/>
      </c>
      <c r="B11" s="11"/>
      <c r="C11" s="12"/>
      <c r="D11" s="11"/>
      <c r="E11" s="13"/>
      <c r="F11" s="13"/>
      <c r="G11" s="13" t="str">
        <f t="shared" si="1"/>
        <v/>
      </c>
      <c r="H11" s="11"/>
      <c r="I11" s="2" t="s">
        <v>1188</v>
      </c>
    </row>
    <row r="12" spans="1:9" ht="12.75" customHeight="1">
      <c r="A12" s="10" t="str">
        <f t="shared" si="0"/>
        <v/>
      </c>
      <c r="B12" s="11"/>
      <c r="C12" s="12"/>
      <c r="D12" s="11"/>
      <c r="E12" s="13"/>
      <c r="F12" s="13"/>
      <c r="G12" s="13" t="str">
        <f t="shared" si="1"/>
        <v/>
      </c>
      <c r="H12" s="11"/>
      <c r="I12" s="2" t="s">
        <v>1189</v>
      </c>
    </row>
    <row r="13" spans="1:9" ht="12.75" customHeight="1">
      <c r="A13" s="10" t="str">
        <f t="shared" si="0"/>
        <v/>
      </c>
      <c r="B13" s="11"/>
      <c r="C13" s="12"/>
      <c r="D13" s="11"/>
      <c r="E13" s="13"/>
      <c r="F13" s="13"/>
      <c r="G13" s="13" t="str">
        <f t="shared" si="1"/>
        <v/>
      </c>
      <c r="H13" s="11"/>
      <c r="I13" s="2" t="s">
        <v>1190</v>
      </c>
    </row>
    <row r="14" spans="1:9" ht="12.75" customHeight="1">
      <c r="A14" s="10" t="str">
        <f t="shared" si="0"/>
        <v/>
      </c>
      <c r="B14" s="11"/>
      <c r="C14" s="12"/>
      <c r="D14" s="11"/>
      <c r="E14" s="13"/>
      <c r="F14" s="13"/>
      <c r="G14" s="13" t="str">
        <f t="shared" si="1"/>
        <v/>
      </c>
      <c r="H14" s="11"/>
      <c r="I14" s="2" t="s">
        <v>1191</v>
      </c>
    </row>
    <row r="15" spans="1:9" ht="12.75" customHeight="1">
      <c r="A15" s="10" t="str">
        <f t="shared" si="0"/>
        <v/>
      </c>
      <c r="B15" s="11"/>
      <c r="C15" s="12"/>
      <c r="D15" s="11"/>
      <c r="E15" s="13"/>
      <c r="F15" s="13"/>
      <c r="G15" s="13" t="str">
        <f t="shared" si="1"/>
        <v/>
      </c>
      <c r="H15" s="11"/>
      <c r="I15" s="2" t="s">
        <v>1192</v>
      </c>
    </row>
    <row r="16" spans="1:9" ht="12.75" customHeight="1">
      <c r="A16" s="10" t="str">
        <f t="shared" si="0"/>
        <v/>
      </c>
      <c r="B16" s="11"/>
      <c r="C16" s="12"/>
      <c r="D16" s="11"/>
      <c r="E16" s="13"/>
      <c r="F16" s="13"/>
      <c r="G16" s="13" t="str">
        <f t="shared" si="1"/>
        <v/>
      </c>
      <c r="H16" s="11"/>
      <c r="I16" s="2" t="s">
        <v>1193</v>
      </c>
    </row>
    <row r="17" spans="1:9" ht="12.75" customHeight="1">
      <c r="A17" s="10" t="str">
        <f t="shared" si="0"/>
        <v/>
      </c>
      <c r="B17" s="11"/>
      <c r="C17" s="12"/>
      <c r="D17" s="11"/>
      <c r="E17" s="13"/>
      <c r="F17" s="13"/>
      <c r="G17" s="13" t="str">
        <f t="shared" si="1"/>
        <v/>
      </c>
      <c r="H17" s="11"/>
      <c r="I17" s="2" t="s">
        <v>1194</v>
      </c>
    </row>
    <row r="18" spans="1:9" ht="12.75" customHeight="1">
      <c r="A18" s="10" t="str">
        <f t="shared" si="0"/>
        <v/>
      </c>
      <c r="B18" s="11"/>
      <c r="C18" s="12"/>
      <c r="D18" s="11"/>
      <c r="E18" s="13"/>
      <c r="F18" s="13"/>
      <c r="G18" s="13" t="str">
        <f t="shared" si="1"/>
        <v/>
      </c>
      <c r="H18" s="11"/>
      <c r="I18" s="2" t="s">
        <v>1195</v>
      </c>
    </row>
    <row r="19" spans="1:9" ht="12.75" customHeight="1">
      <c r="A19" s="10" t="str">
        <f t="shared" si="0"/>
        <v/>
      </c>
      <c r="B19" s="11"/>
      <c r="C19" s="12"/>
      <c r="D19" s="11"/>
      <c r="E19" s="13"/>
      <c r="F19" s="13"/>
      <c r="G19" s="13" t="str">
        <f t="shared" si="1"/>
        <v/>
      </c>
      <c r="H19" s="11"/>
      <c r="I19" s="2" t="s">
        <v>1196</v>
      </c>
    </row>
    <row r="20" spans="1:9" ht="12.75" customHeight="1">
      <c r="A20" s="10" t="str">
        <f t="shared" si="0"/>
        <v/>
      </c>
      <c r="B20" s="11"/>
      <c r="C20" s="12"/>
      <c r="D20" s="11"/>
      <c r="E20" s="13"/>
      <c r="F20" s="13"/>
      <c r="G20" s="13" t="str">
        <f t="shared" si="1"/>
        <v/>
      </c>
      <c r="H20" s="11"/>
      <c r="I20" s="2" t="s">
        <v>1197</v>
      </c>
    </row>
    <row r="21" spans="1:9" ht="12.75" customHeight="1">
      <c r="A21" s="10" t="str">
        <f t="shared" si="0"/>
        <v/>
      </c>
      <c r="B21" s="11"/>
      <c r="C21" s="12"/>
      <c r="D21" s="11"/>
      <c r="E21" s="13"/>
      <c r="F21" s="13"/>
      <c r="G21" s="13" t="str">
        <f t="shared" si="1"/>
        <v/>
      </c>
      <c r="H21" s="11"/>
      <c r="I21" s="2" t="s">
        <v>1198</v>
      </c>
    </row>
    <row r="22" spans="1:9" ht="12.75" customHeight="1">
      <c r="A22" s="10" t="str">
        <f t="shared" si="0"/>
        <v/>
      </c>
      <c r="B22" s="11"/>
      <c r="C22" s="12"/>
      <c r="D22" s="11"/>
      <c r="E22" s="13"/>
      <c r="F22" s="13"/>
      <c r="G22" s="13" t="str">
        <f t="shared" si="1"/>
        <v/>
      </c>
      <c r="H22" s="11"/>
      <c r="I22" s="2" t="s">
        <v>1199</v>
      </c>
    </row>
    <row r="23" spans="1:9" ht="12.75" customHeight="1">
      <c r="A23" s="10" t="str">
        <f t="shared" si="0"/>
        <v/>
      </c>
      <c r="B23" s="11"/>
      <c r="C23" s="12"/>
      <c r="D23" s="11"/>
      <c r="E23" s="13"/>
      <c r="F23" s="13"/>
      <c r="G23" s="13" t="str">
        <f t="shared" si="1"/>
        <v/>
      </c>
      <c r="H23" s="11"/>
      <c r="I23" s="2" t="s">
        <v>1200</v>
      </c>
    </row>
    <row r="24" spans="1:9" ht="12.75" customHeight="1">
      <c r="A24" s="10" t="str">
        <f t="shared" si="0"/>
        <v/>
      </c>
      <c r="B24" s="11"/>
      <c r="C24" s="12"/>
      <c r="D24" s="11"/>
      <c r="E24" s="13"/>
      <c r="F24" s="13"/>
      <c r="G24" s="13" t="str">
        <f t="shared" si="1"/>
        <v/>
      </c>
      <c r="H24" s="11"/>
      <c r="I24" s="2" t="s">
        <v>1201</v>
      </c>
    </row>
    <row r="25" spans="1:9" ht="12.75" customHeight="1">
      <c r="A25" s="10" t="str">
        <f t="shared" si="0"/>
        <v/>
      </c>
      <c r="B25" s="11"/>
      <c r="C25" s="12"/>
      <c r="D25" s="11"/>
      <c r="E25" s="13"/>
      <c r="F25" s="13"/>
      <c r="G25" s="13" t="str">
        <f t="shared" si="1"/>
        <v/>
      </c>
      <c r="H25" s="11"/>
      <c r="I25" s="2" t="s">
        <v>1202</v>
      </c>
    </row>
    <row r="26" spans="1:9" ht="12.75" customHeight="1">
      <c r="A26" s="10" t="str">
        <f t="shared" si="0"/>
        <v/>
      </c>
      <c r="B26" s="11"/>
      <c r="C26" s="12"/>
      <c r="D26" s="11"/>
      <c r="E26" s="13"/>
      <c r="F26" s="13"/>
      <c r="G26" s="13" t="str">
        <f t="shared" si="1"/>
        <v/>
      </c>
      <c r="H26" s="11"/>
      <c r="I26" s="2" t="s">
        <v>1203</v>
      </c>
    </row>
    <row r="27" spans="1:9" ht="15.75" customHeight="1">
      <c r="A27" s="659" t="s">
        <v>779</v>
      </c>
      <c r="B27" s="677"/>
      <c r="C27" s="14"/>
      <c r="D27" s="14"/>
      <c r="E27" s="19">
        <f>SUM(E7:E26)</f>
        <v>0</v>
      </c>
      <c r="F27" s="19">
        <f>SUM(F7:F26)</f>
        <v>0</v>
      </c>
      <c r="G27" s="13" t="str">
        <f t="shared" si="1"/>
        <v/>
      </c>
      <c r="H27" s="16"/>
    </row>
    <row r="28" spans="1:9" ht="15.75" customHeight="1">
      <c r="A28" s="3" t="str">
        <f>基本信息输入表!$K$6&amp;"填表人："&amp;基本信息输入表!$M$40</f>
        <v>被评估单位填表人：</v>
      </c>
      <c r="F28" s="3" t="str">
        <f>"评估人员："&amp;基本信息输入表!$Q$40</f>
        <v>评估人员：</v>
      </c>
      <c r="I28" s="3" t="s">
        <v>533</v>
      </c>
    </row>
    <row r="29" spans="1:9" ht="15.75" customHeight="1">
      <c r="A29" s="3" t="str">
        <f>"填表日期："&amp;YEAR(基本信息输入表!$O$40)&amp;"年"&amp;MONTH(基本信息输入表!$O$40)&amp;"月"&amp;DAY(基本信息输入表!$O$40)&amp;"日"</f>
        <v>填表日期：1900年1月0日</v>
      </c>
    </row>
  </sheetData>
  <mergeCells count="3">
    <mergeCell ref="A2:H2"/>
    <mergeCell ref="A3:H3"/>
    <mergeCell ref="A27:B27"/>
  </mergeCells>
  <phoneticPr fontId="33" type="noConversion"/>
  <hyperlinks>
    <hyperlink ref="A1" location="索引目录!A1" display="返回索引目录" xr:uid="{00000000-0004-0000-28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J29"/>
  <sheetViews>
    <sheetView showGridLines="0" topLeftCell="A11" zoomScale="96" zoomScaleNormal="96" workbookViewId="0">
      <selection activeCell="M8" sqref="M8:R8"/>
    </sheetView>
  </sheetViews>
  <sheetFormatPr defaultColWidth="9" defaultRowHeight="15.75" customHeight="1"/>
  <cols>
    <col min="1" max="1" width="5.5" style="3" customWidth="1"/>
    <col min="2" max="2" width="18.25" style="3" customWidth="1"/>
    <col min="3" max="3" width="8.25" style="3" customWidth="1"/>
    <col min="4" max="7" width="12.75" style="3" customWidth="1"/>
    <col min="8" max="8" width="9.75" style="3" customWidth="1"/>
    <col min="9" max="9" width="13.25" style="3" customWidth="1"/>
    <col min="10" max="10" width="9" style="2" customWidth="1"/>
    <col min="11" max="12" width="9" style="3" customWidth="1"/>
    <col min="13" max="16384" width="9" style="3"/>
  </cols>
  <sheetData>
    <row r="1" spans="1:10" ht="15.75" customHeight="1">
      <c r="A1" s="4" t="s">
        <v>125</v>
      </c>
    </row>
    <row r="2" spans="1:10" s="1" customFormat="1" ht="30" customHeight="1">
      <c r="A2" s="651" t="s">
        <v>1204</v>
      </c>
      <c r="B2" s="652"/>
      <c r="C2" s="652"/>
      <c r="D2" s="652"/>
      <c r="E2" s="652"/>
      <c r="F2" s="652"/>
      <c r="G2" s="652"/>
      <c r="H2" s="652"/>
      <c r="I2" s="652"/>
      <c r="J2" s="5"/>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1205</v>
      </c>
    </row>
    <row r="5" spans="1:10" ht="15.75" customHeight="1">
      <c r="A5" s="3" t="str">
        <f>基本信息输入表!K6&amp;"："&amp;基本信息输入表!M6</f>
        <v>被评估单位：西安曲江影视投资（集团）有限公司</v>
      </c>
      <c r="I5" s="17" t="s">
        <v>561</v>
      </c>
    </row>
    <row r="6" spans="1:10" s="2" customFormat="1" ht="15.75" customHeight="1">
      <c r="A6" s="8" t="s">
        <v>127</v>
      </c>
      <c r="B6" s="8" t="s">
        <v>1182</v>
      </c>
      <c r="C6" s="8" t="s">
        <v>733</v>
      </c>
      <c r="D6" s="8" t="s">
        <v>1183</v>
      </c>
      <c r="E6" s="8" t="s">
        <v>631</v>
      </c>
      <c r="F6" s="50" t="s">
        <v>412</v>
      </c>
      <c r="G6" s="8" t="s">
        <v>413</v>
      </c>
      <c r="H6" s="8" t="s">
        <v>415</v>
      </c>
      <c r="I6" s="8" t="s">
        <v>143</v>
      </c>
      <c r="J6" s="2" t="s">
        <v>516</v>
      </c>
    </row>
    <row r="7" spans="1:10" ht="12.75" customHeight="1">
      <c r="A7" s="10" t="str">
        <f t="shared" ref="A7:A26" si="0">IF(B7="","",ROW()-6)</f>
        <v/>
      </c>
      <c r="B7" s="11"/>
      <c r="C7" s="12"/>
      <c r="D7" s="11"/>
      <c r="E7" s="13"/>
      <c r="F7" s="13"/>
      <c r="G7" s="13"/>
      <c r="H7" s="13" t="str">
        <f t="shared" ref="H7:H27" si="1">IF(F7=0,"",(G7-F7)/F7*100)</f>
        <v/>
      </c>
      <c r="I7" s="11"/>
      <c r="J7" s="2" t="s">
        <v>1206</v>
      </c>
    </row>
    <row r="8" spans="1:10" ht="12.75" customHeight="1">
      <c r="A8" s="10" t="str">
        <f t="shared" si="0"/>
        <v/>
      </c>
      <c r="B8" s="11"/>
      <c r="C8" s="12"/>
      <c r="D8" s="11"/>
      <c r="E8" s="13"/>
      <c r="F8" s="13"/>
      <c r="G8" s="13"/>
      <c r="H8" s="13" t="str">
        <f t="shared" si="1"/>
        <v/>
      </c>
      <c r="I8" s="11"/>
      <c r="J8" s="2" t="s">
        <v>1207</v>
      </c>
    </row>
    <row r="9" spans="1:10" ht="12.75" customHeight="1">
      <c r="A9" s="10" t="str">
        <f t="shared" si="0"/>
        <v/>
      </c>
      <c r="B9" s="11"/>
      <c r="C9" s="12"/>
      <c r="D9" s="11"/>
      <c r="E9" s="13"/>
      <c r="F9" s="13"/>
      <c r="G9" s="13"/>
      <c r="H9" s="13" t="str">
        <f t="shared" si="1"/>
        <v/>
      </c>
      <c r="I9" s="11"/>
      <c r="J9" s="2" t="s">
        <v>1208</v>
      </c>
    </row>
    <row r="10" spans="1:10" ht="12.75" customHeight="1">
      <c r="A10" s="10" t="str">
        <f t="shared" si="0"/>
        <v/>
      </c>
      <c r="B10" s="11"/>
      <c r="C10" s="12"/>
      <c r="D10" s="11"/>
      <c r="E10" s="13"/>
      <c r="F10" s="13"/>
      <c r="G10" s="13"/>
      <c r="H10" s="13" t="str">
        <f t="shared" si="1"/>
        <v/>
      </c>
      <c r="I10" s="11"/>
      <c r="J10" s="2" t="s">
        <v>1209</v>
      </c>
    </row>
    <row r="11" spans="1:10" ht="12.75" customHeight="1">
      <c r="A11" s="10" t="str">
        <f t="shared" si="0"/>
        <v/>
      </c>
      <c r="B11" s="11"/>
      <c r="C11" s="12"/>
      <c r="D11" s="11"/>
      <c r="E11" s="13"/>
      <c r="F11" s="13"/>
      <c r="G11" s="13"/>
      <c r="H11" s="13" t="str">
        <f t="shared" si="1"/>
        <v/>
      </c>
      <c r="I11" s="11"/>
      <c r="J11" s="2" t="s">
        <v>1210</v>
      </c>
    </row>
    <row r="12" spans="1:10" ht="12.75" customHeight="1">
      <c r="A12" s="10" t="str">
        <f t="shared" si="0"/>
        <v/>
      </c>
      <c r="B12" s="11"/>
      <c r="C12" s="12"/>
      <c r="D12" s="11"/>
      <c r="E12" s="13"/>
      <c r="F12" s="13"/>
      <c r="G12" s="13"/>
      <c r="H12" s="13" t="str">
        <f t="shared" si="1"/>
        <v/>
      </c>
      <c r="I12" s="11"/>
      <c r="J12" s="2" t="s">
        <v>1211</v>
      </c>
    </row>
    <row r="13" spans="1:10" ht="12.75" customHeight="1">
      <c r="A13" s="10" t="str">
        <f t="shared" si="0"/>
        <v/>
      </c>
      <c r="B13" s="11"/>
      <c r="C13" s="12"/>
      <c r="D13" s="11"/>
      <c r="E13" s="13"/>
      <c r="F13" s="13"/>
      <c r="G13" s="13"/>
      <c r="H13" s="13" t="str">
        <f t="shared" si="1"/>
        <v/>
      </c>
      <c r="I13" s="11"/>
      <c r="J13" s="2" t="s">
        <v>1212</v>
      </c>
    </row>
    <row r="14" spans="1:10" ht="12.75" customHeight="1">
      <c r="A14" s="10" t="str">
        <f t="shared" si="0"/>
        <v/>
      </c>
      <c r="B14" s="11"/>
      <c r="C14" s="12"/>
      <c r="D14" s="11"/>
      <c r="E14" s="13"/>
      <c r="F14" s="13"/>
      <c r="G14" s="13"/>
      <c r="H14" s="13" t="str">
        <f t="shared" si="1"/>
        <v/>
      </c>
      <c r="I14" s="11"/>
      <c r="J14" s="2" t="s">
        <v>1213</v>
      </c>
    </row>
    <row r="15" spans="1:10" ht="12.75" customHeight="1">
      <c r="A15" s="10" t="str">
        <f t="shared" si="0"/>
        <v/>
      </c>
      <c r="B15" s="11"/>
      <c r="C15" s="12"/>
      <c r="D15" s="11"/>
      <c r="E15" s="13"/>
      <c r="F15" s="13"/>
      <c r="G15" s="13"/>
      <c r="H15" s="13" t="str">
        <f t="shared" si="1"/>
        <v/>
      </c>
      <c r="I15" s="11"/>
      <c r="J15" s="2" t="s">
        <v>1214</v>
      </c>
    </row>
    <row r="16" spans="1:10" ht="12.75" customHeight="1">
      <c r="A16" s="10" t="str">
        <f t="shared" si="0"/>
        <v/>
      </c>
      <c r="B16" s="11"/>
      <c r="C16" s="12"/>
      <c r="D16" s="11"/>
      <c r="E16" s="13"/>
      <c r="F16" s="13"/>
      <c r="G16" s="13"/>
      <c r="H16" s="13" t="str">
        <f t="shared" si="1"/>
        <v/>
      </c>
      <c r="I16" s="11"/>
      <c r="J16" s="2" t="s">
        <v>1215</v>
      </c>
    </row>
    <row r="17" spans="1:10" ht="12.75" customHeight="1">
      <c r="A17" s="10" t="str">
        <f t="shared" si="0"/>
        <v/>
      </c>
      <c r="B17" s="11"/>
      <c r="C17" s="12"/>
      <c r="D17" s="11"/>
      <c r="E17" s="13"/>
      <c r="F17" s="13"/>
      <c r="G17" s="13"/>
      <c r="H17" s="13" t="str">
        <f t="shared" si="1"/>
        <v/>
      </c>
      <c r="I17" s="11"/>
      <c r="J17" s="2" t="s">
        <v>1216</v>
      </c>
    </row>
    <row r="18" spans="1:10" ht="12.75" customHeight="1">
      <c r="A18" s="10" t="str">
        <f t="shared" si="0"/>
        <v/>
      </c>
      <c r="B18" s="11"/>
      <c r="C18" s="12"/>
      <c r="D18" s="11"/>
      <c r="E18" s="13"/>
      <c r="F18" s="13"/>
      <c r="G18" s="13"/>
      <c r="H18" s="13" t="str">
        <f t="shared" si="1"/>
        <v/>
      </c>
      <c r="I18" s="11"/>
      <c r="J18" s="2" t="s">
        <v>1217</v>
      </c>
    </row>
    <row r="19" spans="1:10" ht="12.75" customHeight="1">
      <c r="A19" s="10" t="str">
        <f t="shared" si="0"/>
        <v/>
      </c>
      <c r="B19" s="11"/>
      <c r="C19" s="12"/>
      <c r="D19" s="11"/>
      <c r="E19" s="13"/>
      <c r="F19" s="13"/>
      <c r="G19" s="13"/>
      <c r="H19" s="13" t="str">
        <f t="shared" si="1"/>
        <v/>
      </c>
      <c r="I19" s="11"/>
      <c r="J19" s="2" t="s">
        <v>1218</v>
      </c>
    </row>
    <row r="20" spans="1:10" ht="12.75" customHeight="1">
      <c r="A20" s="10" t="str">
        <f t="shared" si="0"/>
        <v/>
      </c>
      <c r="B20" s="11"/>
      <c r="C20" s="12"/>
      <c r="D20" s="11"/>
      <c r="E20" s="13"/>
      <c r="F20" s="13"/>
      <c r="G20" s="13"/>
      <c r="H20" s="13" t="str">
        <f t="shared" si="1"/>
        <v/>
      </c>
      <c r="I20" s="11"/>
      <c r="J20" s="2" t="s">
        <v>1219</v>
      </c>
    </row>
    <row r="21" spans="1:10" ht="12.75" customHeight="1">
      <c r="A21" s="10" t="str">
        <f t="shared" si="0"/>
        <v/>
      </c>
      <c r="B21" s="11"/>
      <c r="C21" s="12"/>
      <c r="D21" s="11"/>
      <c r="E21" s="13"/>
      <c r="F21" s="13"/>
      <c r="G21" s="13"/>
      <c r="H21" s="13" t="str">
        <f t="shared" si="1"/>
        <v/>
      </c>
      <c r="I21" s="11"/>
      <c r="J21" s="2" t="s">
        <v>1220</v>
      </c>
    </row>
    <row r="22" spans="1:10" ht="12.75" customHeight="1">
      <c r="A22" s="10" t="str">
        <f t="shared" si="0"/>
        <v/>
      </c>
      <c r="B22" s="11"/>
      <c r="C22" s="12"/>
      <c r="D22" s="11"/>
      <c r="E22" s="13"/>
      <c r="F22" s="13"/>
      <c r="G22" s="13"/>
      <c r="H22" s="13" t="str">
        <f t="shared" si="1"/>
        <v/>
      </c>
      <c r="I22" s="11"/>
      <c r="J22" s="2" t="s">
        <v>1221</v>
      </c>
    </row>
    <row r="23" spans="1:10" ht="12.75" customHeight="1">
      <c r="A23" s="10" t="str">
        <f t="shared" si="0"/>
        <v/>
      </c>
      <c r="B23" s="11"/>
      <c r="C23" s="12"/>
      <c r="D23" s="11"/>
      <c r="E23" s="13"/>
      <c r="F23" s="13"/>
      <c r="G23" s="13"/>
      <c r="H23" s="13" t="str">
        <f t="shared" si="1"/>
        <v/>
      </c>
      <c r="I23" s="11"/>
      <c r="J23" s="2" t="s">
        <v>1222</v>
      </c>
    </row>
    <row r="24" spans="1:10" ht="12.75" customHeight="1">
      <c r="A24" s="10" t="str">
        <f t="shared" si="0"/>
        <v/>
      </c>
      <c r="B24" s="11"/>
      <c r="C24" s="12"/>
      <c r="D24" s="11"/>
      <c r="E24" s="13"/>
      <c r="F24" s="13"/>
      <c r="G24" s="13"/>
      <c r="H24" s="13" t="str">
        <f t="shared" si="1"/>
        <v/>
      </c>
      <c r="I24" s="11"/>
      <c r="J24" s="2" t="s">
        <v>1223</v>
      </c>
    </row>
    <row r="25" spans="1:10" ht="12.75" customHeight="1">
      <c r="A25" s="10" t="str">
        <f t="shared" si="0"/>
        <v/>
      </c>
      <c r="B25" s="11"/>
      <c r="C25" s="12"/>
      <c r="D25" s="11"/>
      <c r="E25" s="13"/>
      <c r="F25" s="13"/>
      <c r="G25" s="13"/>
      <c r="H25" s="13" t="str">
        <f t="shared" si="1"/>
        <v/>
      </c>
      <c r="I25" s="11"/>
      <c r="J25" s="2" t="s">
        <v>1224</v>
      </c>
    </row>
    <row r="26" spans="1:10" ht="12.75" customHeight="1">
      <c r="A26" s="10" t="str">
        <f t="shared" si="0"/>
        <v/>
      </c>
      <c r="B26" s="11"/>
      <c r="C26" s="12"/>
      <c r="D26" s="11"/>
      <c r="E26" s="13"/>
      <c r="F26" s="13"/>
      <c r="G26" s="13"/>
      <c r="H26" s="13" t="str">
        <f t="shared" si="1"/>
        <v/>
      </c>
      <c r="I26" s="11"/>
      <c r="J26" s="2" t="s">
        <v>1225</v>
      </c>
    </row>
    <row r="27" spans="1:10" ht="15.75" customHeight="1">
      <c r="A27" s="659" t="s">
        <v>779</v>
      </c>
      <c r="B27" s="677"/>
      <c r="C27" s="14"/>
      <c r="D27" s="14"/>
      <c r="E27" s="19">
        <f>SUM(E7:E26)</f>
        <v>0</v>
      </c>
      <c r="F27" s="19">
        <f>SUM(F7:F26)</f>
        <v>0</v>
      </c>
      <c r="G27" s="19">
        <f>SUM(G7:G26)</f>
        <v>0</v>
      </c>
      <c r="H27" s="13" t="str">
        <f t="shared" si="1"/>
        <v/>
      </c>
      <c r="I27" s="16"/>
    </row>
    <row r="28" spans="1:10" ht="15.75" customHeight="1">
      <c r="A28" s="3" t="str">
        <f>基本信息输入表!$K$6&amp;"填表人："&amp;基本信息输入表!$M$41</f>
        <v>被评估单位填表人：</v>
      </c>
      <c r="G28" s="3" t="str">
        <f>"评估人员："&amp;基本信息输入表!$Q$41</f>
        <v>评估人员：</v>
      </c>
      <c r="J28" s="2" t="s">
        <v>533</v>
      </c>
    </row>
    <row r="29" spans="1:10" ht="15.75" customHeight="1">
      <c r="A29" s="3" t="str">
        <f>"填表日期："&amp;YEAR(基本信息输入表!$O$41)&amp;"年"&amp;MONTH(基本信息输入表!$O$41)&amp;"月"&amp;DAY(基本信息输入表!$O$41)&amp;"日"</f>
        <v>填表日期：1900年1月0日</v>
      </c>
    </row>
  </sheetData>
  <mergeCells count="3">
    <mergeCell ref="A2:I2"/>
    <mergeCell ref="A3:I3"/>
    <mergeCell ref="A27:B27"/>
  </mergeCells>
  <phoneticPr fontId="33" type="noConversion"/>
  <hyperlinks>
    <hyperlink ref="A1" location="索引目录!A1" display="返回索引目录" xr:uid="{00000000-0004-0000-29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N29"/>
  <sheetViews>
    <sheetView showGridLines="0" topLeftCell="A10" zoomScale="96" zoomScaleNormal="96" workbookViewId="0">
      <selection activeCell="M8" sqref="M8:R8"/>
    </sheetView>
  </sheetViews>
  <sheetFormatPr defaultColWidth="9" defaultRowHeight="15.75" customHeight="1"/>
  <cols>
    <col min="1" max="1" width="5.25" style="3" customWidth="1"/>
    <col min="2" max="2" width="41.25" style="3" customWidth="1"/>
    <col min="3" max="3" width="8" style="3" customWidth="1"/>
    <col min="4" max="4" width="17.25" style="3" customWidth="1"/>
    <col min="5" max="5" width="8" style="217" customWidth="1"/>
    <col min="6" max="6" width="9.75" style="3" customWidth="1"/>
    <col min="7" max="7" width="4.75" style="3" customWidth="1"/>
    <col min="8" max="8" width="11.25" style="3" customWidth="1"/>
    <col min="9" max="10" width="8" style="3" customWidth="1"/>
    <col min="11" max="11" width="9.75" style="3" customWidth="1"/>
    <col min="12" max="12" width="7.75" style="3" customWidth="1"/>
    <col min="13" max="13" width="16.75" style="3" customWidth="1"/>
    <col min="14" max="14" width="8.5" style="2" customWidth="1"/>
    <col min="15" max="16" width="9" style="3" customWidth="1"/>
    <col min="17" max="16384" width="9" style="3"/>
  </cols>
  <sheetData>
    <row r="1" spans="1:14" ht="15.75" customHeight="1">
      <c r="A1" s="4" t="s">
        <v>125</v>
      </c>
    </row>
    <row r="2" spans="1:14" s="1" customFormat="1" ht="30" customHeight="1">
      <c r="A2" s="651" t="s">
        <v>1226</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63"/>
      <c r="F3" s="654"/>
      <c r="G3" s="654"/>
      <c r="H3" s="654"/>
      <c r="I3" s="654"/>
      <c r="J3" s="654"/>
      <c r="K3" s="654"/>
      <c r="L3" s="654"/>
      <c r="M3" s="654"/>
    </row>
    <row r="4" spans="1:14" ht="14.25" customHeight="1">
      <c r="A4" s="2"/>
      <c r="B4" s="2"/>
      <c r="C4" s="2"/>
      <c r="D4" s="2"/>
      <c r="E4" s="218"/>
      <c r="F4" s="2"/>
      <c r="G4" s="2"/>
      <c r="H4" s="2"/>
      <c r="I4" s="2"/>
      <c r="J4" s="2"/>
      <c r="K4" s="2"/>
      <c r="L4" s="2"/>
      <c r="M4" s="17" t="s">
        <v>1227</v>
      </c>
    </row>
    <row r="5" spans="1:14" ht="15.75" customHeight="1">
      <c r="A5" s="3" t="str">
        <f>基本信息输入表!K6&amp;"："&amp;基本信息输入表!M6</f>
        <v>被评估单位：西安曲江影视投资（集团）有限公司</v>
      </c>
      <c r="I5" s="49"/>
      <c r="J5" s="49"/>
      <c r="M5" s="17" t="s">
        <v>561</v>
      </c>
    </row>
    <row r="6" spans="1:14" s="2" customFormat="1" ht="15.75" customHeight="1">
      <c r="A6" s="665" t="s">
        <v>127</v>
      </c>
      <c r="B6" s="665" t="s">
        <v>710</v>
      </c>
      <c r="C6" s="665" t="s">
        <v>711</v>
      </c>
      <c r="D6" s="670" t="s">
        <v>1228</v>
      </c>
      <c r="E6" s="670" t="s">
        <v>712</v>
      </c>
      <c r="F6" s="665" t="s">
        <v>713</v>
      </c>
      <c r="G6" s="665" t="s">
        <v>513</v>
      </c>
      <c r="H6" s="668" t="s">
        <v>514</v>
      </c>
      <c r="I6" s="658" t="s">
        <v>684</v>
      </c>
      <c r="J6" s="658" t="s">
        <v>714</v>
      </c>
      <c r="K6" s="658" t="s">
        <v>413</v>
      </c>
      <c r="L6" s="665" t="s">
        <v>415</v>
      </c>
      <c r="M6" s="665" t="s">
        <v>143</v>
      </c>
    </row>
    <row r="7" spans="1:14" ht="15.75" customHeight="1">
      <c r="A7" s="674"/>
      <c r="B7" s="674"/>
      <c r="C7" s="674"/>
      <c r="D7" s="674"/>
      <c r="E7" s="674"/>
      <c r="F7" s="674"/>
      <c r="G7" s="674"/>
      <c r="H7" s="675"/>
      <c r="I7" s="675"/>
      <c r="J7" s="675"/>
      <c r="K7" s="675"/>
      <c r="L7" s="674"/>
      <c r="M7" s="674"/>
      <c r="N7" s="2" t="s">
        <v>516</v>
      </c>
    </row>
    <row r="8" spans="1:14" ht="12.75" customHeight="1">
      <c r="A8" s="10" t="str">
        <f t="shared" ref="A8:A23" si="0">IF(B8="","",ROW()-7)</f>
        <v/>
      </c>
      <c r="B8" s="11"/>
      <c r="C8" s="11"/>
      <c r="D8" s="11"/>
      <c r="E8" s="12"/>
      <c r="F8" s="57"/>
      <c r="G8" s="11"/>
      <c r="H8" s="13"/>
      <c r="I8" s="220"/>
      <c r="J8" s="220"/>
      <c r="K8" s="220"/>
      <c r="L8" s="13" t="str">
        <f t="shared" ref="L8:L24" si="1">IF(I8=0,"",(K8-I8)/(I8)*100)</f>
        <v/>
      </c>
      <c r="M8" s="11"/>
      <c r="N8" s="2" t="s">
        <v>1229</v>
      </c>
    </row>
    <row r="9" spans="1:14" ht="12.75" customHeight="1">
      <c r="A9" s="10" t="str">
        <f t="shared" si="0"/>
        <v/>
      </c>
      <c r="B9" s="11"/>
      <c r="C9" s="11"/>
      <c r="D9" s="11"/>
      <c r="E9" s="12"/>
      <c r="F9" s="57"/>
      <c r="G9" s="11"/>
      <c r="H9" s="13"/>
      <c r="I9" s="220"/>
      <c r="J9" s="220"/>
      <c r="K9" s="220"/>
      <c r="L9" s="13" t="str">
        <f t="shared" si="1"/>
        <v/>
      </c>
      <c r="M9" s="11"/>
      <c r="N9" s="2" t="s">
        <v>1230</v>
      </c>
    </row>
    <row r="10" spans="1:14" ht="12.75" customHeight="1">
      <c r="A10" s="10" t="str">
        <f t="shared" si="0"/>
        <v/>
      </c>
      <c r="B10" s="11"/>
      <c r="C10" s="11"/>
      <c r="D10" s="11"/>
      <c r="E10" s="12"/>
      <c r="F10" s="57"/>
      <c r="G10" s="11"/>
      <c r="H10" s="13"/>
      <c r="I10" s="220"/>
      <c r="J10" s="220"/>
      <c r="K10" s="220"/>
      <c r="L10" s="13" t="str">
        <f t="shared" si="1"/>
        <v/>
      </c>
      <c r="M10" s="11"/>
      <c r="N10" s="2" t="s">
        <v>1231</v>
      </c>
    </row>
    <row r="11" spans="1:14" ht="12.75" customHeight="1">
      <c r="A11" s="10" t="str">
        <f t="shared" si="0"/>
        <v/>
      </c>
      <c r="B11" s="11"/>
      <c r="C11" s="11"/>
      <c r="D11" s="11"/>
      <c r="E11" s="12"/>
      <c r="F11" s="57"/>
      <c r="G11" s="11"/>
      <c r="H11" s="13"/>
      <c r="I11" s="220"/>
      <c r="J11" s="220"/>
      <c r="K11" s="220"/>
      <c r="L11" s="13" t="str">
        <f t="shared" si="1"/>
        <v/>
      </c>
      <c r="M11" s="11"/>
      <c r="N11" s="2" t="s">
        <v>1232</v>
      </c>
    </row>
    <row r="12" spans="1:14" ht="12.75" customHeight="1">
      <c r="A12" s="10" t="str">
        <f t="shared" si="0"/>
        <v/>
      </c>
      <c r="B12" s="11"/>
      <c r="C12" s="11"/>
      <c r="D12" s="11"/>
      <c r="E12" s="12"/>
      <c r="F12" s="57"/>
      <c r="G12" s="11"/>
      <c r="H12" s="13"/>
      <c r="I12" s="220"/>
      <c r="J12" s="220"/>
      <c r="K12" s="220"/>
      <c r="L12" s="13" t="str">
        <f t="shared" si="1"/>
        <v/>
      </c>
      <c r="M12" s="11"/>
      <c r="N12" s="2" t="s">
        <v>1233</v>
      </c>
    </row>
    <row r="13" spans="1:14" ht="12.75" customHeight="1">
      <c r="A13" s="10" t="str">
        <f t="shared" si="0"/>
        <v/>
      </c>
      <c r="B13" s="11"/>
      <c r="C13" s="11"/>
      <c r="D13" s="11"/>
      <c r="E13" s="12"/>
      <c r="F13" s="57"/>
      <c r="G13" s="11"/>
      <c r="H13" s="13"/>
      <c r="I13" s="220"/>
      <c r="J13" s="220"/>
      <c r="K13" s="220"/>
      <c r="L13" s="13" t="str">
        <f t="shared" si="1"/>
        <v/>
      </c>
      <c r="M13" s="11"/>
      <c r="N13" s="2" t="s">
        <v>1234</v>
      </c>
    </row>
    <row r="14" spans="1:14" ht="12.75" customHeight="1">
      <c r="A14" s="10" t="str">
        <f t="shared" si="0"/>
        <v/>
      </c>
      <c r="B14" s="11"/>
      <c r="C14" s="11"/>
      <c r="D14" s="11"/>
      <c r="E14" s="12"/>
      <c r="F14" s="57"/>
      <c r="G14" s="11"/>
      <c r="H14" s="13"/>
      <c r="I14" s="220"/>
      <c r="J14" s="220"/>
      <c r="K14" s="220"/>
      <c r="L14" s="13" t="str">
        <f t="shared" si="1"/>
        <v/>
      </c>
      <c r="M14" s="11"/>
      <c r="N14" s="2" t="s">
        <v>1235</v>
      </c>
    </row>
    <row r="15" spans="1:14" ht="12.75" customHeight="1">
      <c r="A15" s="10" t="str">
        <f t="shared" si="0"/>
        <v/>
      </c>
      <c r="B15" s="11"/>
      <c r="C15" s="11"/>
      <c r="D15" s="11"/>
      <c r="E15" s="12"/>
      <c r="F15" s="57"/>
      <c r="G15" s="11"/>
      <c r="H15" s="13"/>
      <c r="I15" s="220"/>
      <c r="J15" s="220"/>
      <c r="K15" s="220"/>
      <c r="L15" s="13" t="str">
        <f t="shared" si="1"/>
        <v/>
      </c>
      <c r="M15" s="11"/>
      <c r="N15" s="2" t="s">
        <v>1236</v>
      </c>
    </row>
    <row r="16" spans="1:14" ht="12.75" customHeight="1">
      <c r="A16" s="10" t="str">
        <f t="shared" si="0"/>
        <v/>
      </c>
      <c r="B16" s="11"/>
      <c r="C16" s="11"/>
      <c r="D16" s="11"/>
      <c r="E16" s="12"/>
      <c r="F16" s="57"/>
      <c r="G16" s="11"/>
      <c r="H16" s="13"/>
      <c r="I16" s="220"/>
      <c r="J16" s="220"/>
      <c r="K16" s="220"/>
      <c r="L16" s="13" t="str">
        <f t="shared" si="1"/>
        <v/>
      </c>
      <c r="M16" s="11"/>
      <c r="N16" s="2" t="s">
        <v>1237</v>
      </c>
    </row>
    <row r="17" spans="1:14" ht="12.75" customHeight="1">
      <c r="A17" s="10" t="str">
        <f t="shared" si="0"/>
        <v/>
      </c>
      <c r="B17" s="11"/>
      <c r="C17" s="11"/>
      <c r="D17" s="11"/>
      <c r="E17" s="12"/>
      <c r="F17" s="57"/>
      <c r="G17" s="11"/>
      <c r="H17" s="13"/>
      <c r="I17" s="220"/>
      <c r="J17" s="220"/>
      <c r="K17" s="220"/>
      <c r="L17" s="13" t="str">
        <f t="shared" si="1"/>
        <v/>
      </c>
      <c r="M17" s="11"/>
      <c r="N17" s="2" t="s">
        <v>1238</v>
      </c>
    </row>
    <row r="18" spans="1:14" ht="12.75" customHeight="1">
      <c r="A18" s="10" t="str">
        <f t="shared" si="0"/>
        <v/>
      </c>
      <c r="B18" s="11"/>
      <c r="C18" s="11"/>
      <c r="D18" s="11"/>
      <c r="E18" s="12"/>
      <c r="F18" s="57"/>
      <c r="G18" s="11"/>
      <c r="H18" s="13"/>
      <c r="I18" s="220"/>
      <c r="J18" s="220"/>
      <c r="K18" s="220"/>
      <c r="L18" s="13" t="str">
        <f t="shared" si="1"/>
        <v/>
      </c>
      <c r="M18" s="11"/>
      <c r="N18" s="2" t="s">
        <v>1239</v>
      </c>
    </row>
    <row r="19" spans="1:14" ht="12.75" customHeight="1">
      <c r="A19" s="10" t="str">
        <f t="shared" si="0"/>
        <v/>
      </c>
      <c r="B19" s="11"/>
      <c r="C19" s="11"/>
      <c r="D19" s="11"/>
      <c r="E19" s="12"/>
      <c r="F19" s="57"/>
      <c r="G19" s="11"/>
      <c r="H19" s="13"/>
      <c r="I19" s="220"/>
      <c r="J19" s="220"/>
      <c r="K19" s="220"/>
      <c r="L19" s="13" t="str">
        <f t="shared" si="1"/>
        <v/>
      </c>
      <c r="M19" s="11"/>
      <c r="N19" s="2" t="s">
        <v>1240</v>
      </c>
    </row>
    <row r="20" spans="1:14" ht="12.75" customHeight="1">
      <c r="A20" s="10" t="str">
        <f t="shared" si="0"/>
        <v/>
      </c>
      <c r="B20" s="11"/>
      <c r="C20" s="11"/>
      <c r="D20" s="11"/>
      <c r="E20" s="12"/>
      <c r="F20" s="57"/>
      <c r="G20" s="11"/>
      <c r="H20" s="13"/>
      <c r="I20" s="220"/>
      <c r="J20" s="220"/>
      <c r="K20" s="220"/>
      <c r="L20" s="13" t="str">
        <f t="shared" si="1"/>
        <v/>
      </c>
      <c r="M20" s="11"/>
      <c r="N20" s="2" t="s">
        <v>1241</v>
      </c>
    </row>
    <row r="21" spans="1:14" ht="12.75" customHeight="1">
      <c r="A21" s="10" t="str">
        <f t="shared" si="0"/>
        <v/>
      </c>
      <c r="B21" s="11"/>
      <c r="C21" s="11"/>
      <c r="D21" s="11"/>
      <c r="E21" s="12"/>
      <c r="F21" s="57"/>
      <c r="G21" s="11"/>
      <c r="H21" s="13"/>
      <c r="I21" s="220"/>
      <c r="J21" s="220"/>
      <c r="K21" s="220"/>
      <c r="L21" s="13" t="str">
        <f t="shared" si="1"/>
        <v/>
      </c>
      <c r="M21" s="11"/>
      <c r="N21" s="2" t="s">
        <v>1242</v>
      </c>
    </row>
    <row r="22" spans="1:14" ht="12.75" customHeight="1">
      <c r="A22" s="10" t="str">
        <f t="shared" si="0"/>
        <v/>
      </c>
      <c r="B22" s="11"/>
      <c r="C22" s="11"/>
      <c r="D22" s="11"/>
      <c r="E22" s="12"/>
      <c r="F22" s="57"/>
      <c r="G22" s="11"/>
      <c r="H22" s="13"/>
      <c r="I22" s="220"/>
      <c r="J22" s="220"/>
      <c r="K22" s="220"/>
      <c r="L22" s="13" t="str">
        <f t="shared" si="1"/>
        <v/>
      </c>
      <c r="M22" s="11"/>
      <c r="N22" s="2" t="s">
        <v>1243</v>
      </c>
    </row>
    <row r="23" spans="1:14" ht="12.75" customHeight="1">
      <c r="A23" s="10" t="str">
        <f t="shared" si="0"/>
        <v/>
      </c>
      <c r="B23" s="11"/>
      <c r="C23" s="11"/>
      <c r="D23" s="11"/>
      <c r="E23" s="12"/>
      <c r="F23" s="57"/>
      <c r="G23" s="11"/>
      <c r="H23" s="13"/>
      <c r="I23" s="220"/>
      <c r="J23" s="220"/>
      <c r="K23" s="220"/>
      <c r="L23" s="13" t="str">
        <f t="shared" si="1"/>
        <v/>
      </c>
      <c r="M23" s="11"/>
      <c r="N23" s="2" t="s">
        <v>1244</v>
      </c>
    </row>
    <row r="24" spans="1:14" ht="12.75" customHeight="1">
      <c r="A24" s="664" t="s">
        <v>1245</v>
      </c>
      <c r="B24" s="673"/>
      <c r="C24" s="11"/>
      <c r="D24" s="11"/>
      <c r="E24" s="38"/>
      <c r="F24" s="57"/>
      <c r="G24" s="11"/>
      <c r="H24" s="13"/>
      <c r="I24" s="220">
        <f>SUM(I8:I23)</f>
        <v>0</v>
      </c>
      <c r="J24" s="220">
        <f>SUM(J8:J23)</f>
        <v>0</v>
      </c>
      <c r="K24" s="220">
        <f>SUM(K8:K23)</f>
        <v>0</v>
      </c>
      <c r="L24" s="13" t="str">
        <f t="shared" si="1"/>
        <v/>
      </c>
      <c r="M24" s="11"/>
    </row>
    <row r="25" spans="1:14" ht="12.75" customHeight="1">
      <c r="A25" s="664" t="s">
        <v>727</v>
      </c>
      <c r="B25" s="673"/>
      <c r="C25" s="11"/>
      <c r="D25" s="11"/>
      <c r="E25" s="38"/>
      <c r="F25" s="57"/>
      <c r="G25" s="11"/>
      <c r="H25" s="13"/>
      <c r="I25" s="220">
        <f>J24</f>
        <v>0</v>
      </c>
      <c r="J25" s="220"/>
      <c r="K25" s="220"/>
      <c r="L25" s="13"/>
      <c r="M25" s="11"/>
    </row>
    <row r="26" spans="1:14" ht="12.75" customHeight="1">
      <c r="A26" s="664" t="s">
        <v>728</v>
      </c>
      <c r="B26" s="673"/>
      <c r="C26" s="11"/>
      <c r="D26" s="11"/>
      <c r="E26" s="38"/>
      <c r="F26" s="57"/>
      <c r="G26" s="11"/>
      <c r="H26" s="13"/>
      <c r="I26" s="220"/>
      <c r="J26" s="220"/>
      <c r="K26" s="220">
        <f>I25</f>
        <v>0</v>
      </c>
      <c r="L26" s="13"/>
      <c r="M26" s="11"/>
    </row>
    <row r="27" spans="1:14" ht="15.75" customHeight="1">
      <c r="A27" s="669" t="s">
        <v>1246</v>
      </c>
      <c r="B27" s="677"/>
      <c r="C27" s="16"/>
      <c r="D27" s="16"/>
      <c r="E27" s="219"/>
      <c r="F27" s="16"/>
      <c r="G27" s="16"/>
      <c r="H27" s="16"/>
      <c r="I27" s="221">
        <f>I24-I25</f>
        <v>0</v>
      </c>
      <c r="J27" s="221"/>
      <c r="K27" s="221">
        <f>K24-K26</f>
        <v>0</v>
      </c>
      <c r="L27" s="13" t="str">
        <f>IF(I27=0,"",(K27-I27)/(I27)*100)</f>
        <v/>
      </c>
      <c r="M27" s="16"/>
    </row>
    <row r="28" spans="1:14" ht="15.75" customHeight="1">
      <c r="A28" s="3" t="str">
        <f>基本信息输入表!$K$6&amp;"填表人："&amp;基本信息输入表!$M$22</f>
        <v>被评估单位填表人：</v>
      </c>
      <c r="K28" s="3" t="str">
        <f>"评估人员："&amp;基本信息输入表!$Q$22</f>
        <v>评估人员：</v>
      </c>
      <c r="N28" s="2" t="s">
        <v>533</v>
      </c>
    </row>
    <row r="29" spans="1:14" ht="15.75" customHeight="1">
      <c r="A29" s="3" t="str">
        <f>"填表日期："&amp;YEAR(基本信息输入表!$O$22)&amp;"年"&amp;MONTH(基本信息输入表!$O$22)&amp;"月"&amp;DAY(基本信息输入表!$O$22)&amp;"日"</f>
        <v>填表日期：1900年1月0日</v>
      </c>
    </row>
  </sheetData>
  <mergeCells count="19">
    <mergeCell ref="A27:B27"/>
    <mergeCell ref="A6:A7"/>
    <mergeCell ref="B6:B7"/>
    <mergeCell ref="C6:C7"/>
    <mergeCell ref="D6:D7"/>
    <mergeCell ref="A2:M2"/>
    <mergeCell ref="A3:M3"/>
    <mergeCell ref="A24:B24"/>
    <mergeCell ref="A25:B25"/>
    <mergeCell ref="A26:B26"/>
    <mergeCell ref="E6:E7"/>
    <mergeCell ref="F6:F7"/>
    <mergeCell ref="G6:G7"/>
    <mergeCell ref="H6:H7"/>
    <mergeCell ref="I6:I7"/>
    <mergeCell ref="J6:J7"/>
    <mergeCell ref="K6:K7"/>
    <mergeCell ref="L6:L7"/>
    <mergeCell ref="M6:M7"/>
  </mergeCells>
  <phoneticPr fontId="33" type="noConversion"/>
  <hyperlinks>
    <hyperlink ref="A1" location="索引目录!A1" display="返回索引目录" xr:uid="{00000000-0004-0000-2A00-000000000000}"/>
  </hyperlinks>
  <printOptions horizontalCentered="1"/>
  <pageMargins left="0.98402777777777795" right="0.98402777777777795" top="0.98402777777777795" bottom="0.98402777777777795" header="0.47222222222222199" footer="0.35416666666666702"/>
  <pageSetup paperSize="9" scale="7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G50"/>
  <sheetViews>
    <sheetView showGridLines="0" topLeftCell="A34" zoomScale="96" zoomScaleNormal="96" workbookViewId="0">
      <selection activeCell="M8" sqref="M8:R8"/>
    </sheetView>
  </sheetViews>
  <sheetFormatPr defaultColWidth="9" defaultRowHeight="15.75" customHeight="1"/>
  <cols>
    <col min="1" max="1" width="5.25" style="3" customWidth="1"/>
    <col min="2" max="2" width="28" style="3" customWidth="1"/>
    <col min="3" max="5" width="18.75" style="3" customWidth="1"/>
    <col min="6" max="6" width="14.5" style="3" customWidth="1"/>
    <col min="7" max="8" width="9" style="3" customWidth="1"/>
    <col min="9" max="16384" width="9" style="3"/>
  </cols>
  <sheetData>
    <row r="1" spans="1:6" ht="15.75" customHeight="1">
      <c r="A1" s="4" t="s">
        <v>125</v>
      </c>
    </row>
    <row r="2" spans="1:6" s="1" customFormat="1" ht="30" customHeight="1">
      <c r="A2" s="651" t="s">
        <v>1247</v>
      </c>
      <c r="B2" s="652"/>
      <c r="C2" s="652"/>
      <c r="D2" s="652"/>
      <c r="E2" s="652"/>
      <c r="F2" s="652"/>
    </row>
    <row r="3" spans="1:6" ht="15.75" customHeight="1">
      <c r="A3" s="653" t="str">
        <f>"评估基准日："&amp;TEXT(基本信息输入表!M7,"yyyy年mm月dd日")</f>
        <v>评估基准日：2025年07月31日</v>
      </c>
      <c r="B3" s="654"/>
      <c r="C3" s="654"/>
      <c r="D3" s="654"/>
      <c r="E3" s="654"/>
      <c r="F3" s="654"/>
    </row>
    <row r="4" spans="1:6" ht="14.25" customHeight="1">
      <c r="A4" s="2"/>
      <c r="B4" s="2"/>
      <c r="C4" s="2"/>
      <c r="D4" s="2"/>
      <c r="E4" s="2"/>
      <c r="F4" s="17" t="s">
        <v>1248</v>
      </c>
    </row>
    <row r="5" spans="1:6" ht="15.75" customHeight="1">
      <c r="A5" s="3" t="str">
        <f>基本信息输入表!K6&amp;"："&amp;基本信息输入表!M6</f>
        <v>被评估单位：西安曲江影视投资（集团）有限公司</v>
      </c>
      <c r="F5" s="17" t="s">
        <v>383</v>
      </c>
    </row>
    <row r="6" spans="1:6" s="2" customFormat="1" ht="15.75" customHeight="1">
      <c r="A6" s="32" t="s">
        <v>491</v>
      </c>
      <c r="B6" s="32" t="s">
        <v>436</v>
      </c>
      <c r="C6" s="32" t="s">
        <v>412</v>
      </c>
      <c r="D6" s="32" t="s">
        <v>413</v>
      </c>
      <c r="E6" s="43" t="s">
        <v>414</v>
      </c>
      <c r="F6" s="32" t="s">
        <v>415</v>
      </c>
    </row>
    <row r="7" spans="1:6" ht="15.75" customHeight="1">
      <c r="A7" s="32" t="s">
        <v>1249</v>
      </c>
      <c r="B7" s="213" t="s">
        <v>88</v>
      </c>
      <c r="C7" s="45">
        <f>'4-1可供出售金融资产汇总'!C27</f>
        <v>0</v>
      </c>
      <c r="D7" s="34">
        <f>'4-1可供出售金融资产汇总'!D27</f>
        <v>0</v>
      </c>
      <c r="E7" s="34">
        <f t="shared" ref="E7:E44" si="0">D7-C7</f>
        <v>0</v>
      </c>
      <c r="F7" s="206" t="str">
        <f t="shared" ref="F7:F44" si="1">IF(C7=0,"",E7/C7*100)</f>
        <v/>
      </c>
    </row>
    <row r="8" spans="1:6" ht="15.75" customHeight="1">
      <c r="A8" s="32" t="s">
        <v>1250</v>
      </c>
      <c r="B8" s="213" t="s">
        <v>483</v>
      </c>
      <c r="C8" s="45">
        <f>'4-2持有到期投资'!H25</f>
        <v>0</v>
      </c>
      <c r="D8" s="45">
        <f>'4-2持有到期投资'!J25</f>
        <v>0</v>
      </c>
      <c r="E8" s="34">
        <f t="shared" si="0"/>
        <v>0</v>
      </c>
      <c r="F8" s="206" t="str">
        <f t="shared" si="1"/>
        <v/>
      </c>
    </row>
    <row r="9" spans="1:6" ht="15.75" customHeight="1">
      <c r="A9" s="32"/>
      <c r="B9" s="214" t="s">
        <v>484</v>
      </c>
      <c r="C9" s="45">
        <f>'4-2持有到期投资'!H26</f>
        <v>0</v>
      </c>
      <c r="D9" s="45">
        <f>'4-2持有到期投资'!J26</f>
        <v>0</v>
      </c>
      <c r="E9" s="34">
        <f t="shared" si="0"/>
        <v>0</v>
      </c>
      <c r="F9" s="206" t="str">
        <f t="shared" si="1"/>
        <v/>
      </c>
    </row>
    <row r="10" spans="1:6" ht="15.75" customHeight="1">
      <c r="A10" s="32"/>
      <c r="B10" s="213" t="s">
        <v>485</v>
      </c>
      <c r="C10" s="45">
        <f>'4-2持有到期投资'!H27</f>
        <v>0</v>
      </c>
      <c r="D10" s="45">
        <f>'4-2持有到期投资'!J27</f>
        <v>0</v>
      </c>
      <c r="E10" s="34">
        <f t="shared" si="0"/>
        <v>0</v>
      </c>
      <c r="F10" s="206" t="str">
        <f t="shared" si="1"/>
        <v/>
      </c>
    </row>
    <row r="11" spans="1:6" ht="15.75" customHeight="1">
      <c r="A11" s="32" t="s">
        <v>1251</v>
      </c>
      <c r="B11" s="213" t="s">
        <v>91</v>
      </c>
      <c r="C11" s="45">
        <f>'4-3长期应收'!E27</f>
        <v>0</v>
      </c>
      <c r="D11" s="45">
        <f>'4-3长期应收'!G27</f>
        <v>0</v>
      </c>
      <c r="E11" s="34">
        <f t="shared" si="0"/>
        <v>0</v>
      </c>
      <c r="F11" s="206" t="str">
        <f t="shared" si="1"/>
        <v/>
      </c>
    </row>
    <row r="12" spans="1:6" ht="15.75" customHeight="1">
      <c r="A12" s="32" t="s">
        <v>1252</v>
      </c>
      <c r="B12" s="213" t="s">
        <v>451</v>
      </c>
      <c r="C12" s="45">
        <f>'4-4股权投资'!I25</f>
        <v>0</v>
      </c>
      <c r="D12" s="45">
        <f>'4-4股权投资'!K25</f>
        <v>0</v>
      </c>
      <c r="E12" s="34">
        <f t="shared" si="0"/>
        <v>0</v>
      </c>
      <c r="F12" s="206" t="str">
        <f t="shared" si="1"/>
        <v/>
      </c>
    </row>
    <row r="13" spans="1:6" ht="15.75" customHeight="1">
      <c r="A13" s="32"/>
      <c r="B13" s="213" t="s">
        <v>452</v>
      </c>
      <c r="C13" s="45">
        <f>'4-4股权投资'!I26</f>
        <v>0</v>
      </c>
      <c r="D13" s="45">
        <f>'4-4股权投资'!K26</f>
        <v>0</v>
      </c>
      <c r="E13" s="34">
        <f t="shared" si="0"/>
        <v>0</v>
      </c>
      <c r="F13" s="206" t="str">
        <f t="shared" si="1"/>
        <v/>
      </c>
    </row>
    <row r="14" spans="1:6" ht="15.75" customHeight="1">
      <c r="A14" s="32"/>
      <c r="B14" s="213" t="s">
        <v>453</v>
      </c>
      <c r="C14" s="45">
        <f>'4-4股权投资'!I27</f>
        <v>0</v>
      </c>
      <c r="D14" s="45">
        <f>'4-4股权投资'!K27</f>
        <v>0</v>
      </c>
      <c r="E14" s="34">
        <f t="shared" si="0"/>
        <v>0</v>
      </c>
      <c r="F14" s="206" t="str">
        <f t="shared" si="1"/>
        <v/>
      </c>
    </row>
    <row r="15" spans="1:6" ht="15.75" customHeight="1">
      <c r="A15" s="32" t="s">
        <v>1253</v>
      </c>
      <c r="B15" s="213" t="s">
        <v>454</v>
      </c>
      <c r="C15" s="45">
        <f>'4-5投资性房地产汇总'!C25</f>
        <v>0</v>
      </c>
      <c r="D15" s="34">
        <f>'4-5投资性房地产汇总'!E27</f>
        <v>0</v>
      </c>
      <c r="E15" s="34">
        <f t="shared" si="0"/>
        <v>0</v>
      </c>
      <c r="F15" s="206" t="str">
        <f t="shared" si="1"/>
        <v/>
      </c>
    </row>
    <row r="16" spans="1:6" ht="15.75" customHeight="1">
      <c r="A16" s="32"/>
      <c r="B16" s="213" t="s">
        <v>455</v>
      </c>
      <c r="C16" s="45">
        <f>'4-5投资性房地产汇总'!C26</f>
        <v>0</v>
      </c>
      <c r="D16" s="34"/>
      <c r="E16" s="34">
        <f t="shared" si="0"/>
        <v>0</v>
      </c>
      <c r="F16" s="206" t="str">
        <f t="shared" si="1"/>
        <v/>
      </c>
    </row>
    <row r="17" spans="1:6" ht="15.75" customHeight="1">
      <c r="A17" s="32"/>
      <c r="B17" s="213" t="s">
        <v>456</v>
      </c>
      <c r="C17" s="45">
        <f>'4-5投资性房地产汇总'!C27</f>
        <v>0</v>
      </c>
      <c r="D17" s="34">
        <f>D15</f>
        <v>0</v>
      </c>
      <c r="E17" s="34">
        <f t="shared" si="0"/>
        <v>0</v>
      </c>
      <c r="F17" s="206" t="str">
        <f t="shared" si="1"/>
        <v/>
      </c>
    </row>
    <row r="18" spans="1:6" ht="15.75" customHeight="1">
      <c r="A18" s="32" t="s">
        <v>1254</v>
      </c>
      <c r="B18" s="213" t="s">
        <v>457</v>
      </c>
      <c r="C18" s="45" t="e">
        <f>#REF!</f>
        <v>#REF!</v>
      </c>
      <c r="D18" s="45" t="e">
        <f>#REF!</f>
        <v>#REF!</v>
      </c>
      <c r="E18" s="34" t="e">
        <f t="shared" si="0"/>
        <v>#REF!</v>
      </c>
      <c r="F18" s="206" t="e">
        <f t="shared" si="1"/>
        <v>#REF!</v>
      </c>
    </row>
    <row r="19" spans="1:6" ht="15.75" customHeight="1">
      <c r="A19" s="32"/>
      <c r="B19" s="214" t="s">
        <v>458</v>
      </c>
      <c r="C19" s="45" t="e">
        <f>#REF!</f>
        <v>#REF!</v>
      </c>
      <c r="D19" s="45" t="e">
        <f>#REF!</f>
        <v>#REF!</v>
      </c>
      <c r="E19" s="34" t="e">
        <f t="shared" si="0"/>
        <v>#REF!</v>
      </c>
      <c r="F19" s="206" t="e">
        <f t="shared" si="1"/>
        <v>#REF!</v>
      </c>
    </row>
    <row r="20" spans="1:6" ht="15.75" customHeight="1">
      <c r="A20" s="32"/>
      <c r="B20" s="215" t="s">
        <v>459</v>
      </c>
      <c r="C20" s="45" t="e">
        <f>#REF!</f>
        <v>#REF!</v>
      </c>
      <c r="D20" s="45" t="e">
        <f>#REF!</f>
        <v>#REF!</v>
      </c>
      <c r="E20" s="34" t="e">
        <f t="shared" si="0"/>
        <v>#REF!</v>
      </c>
      <c r="F20" s="206" t="e">
        <f t="shared" si="1"/>
        <v>#REF!</v>
      </c>
    </row>
    <row r="21" spans="1:6" ht="15.75" customHeight="1">
      <c r="A21" s="32"/>
      <c r="B21" s="215" t="s">
        <v>460</v>
      </c>
      <c r="C21" s="45" t="e">
        <f>#REF!</f>
        <v>#REF!</v>
      </c>
      <c r="D21" s="45" t="e">
        <f>#REF!</f>
        <v>#REF!</v>
      </c>
      <c r="E21" s="34" t="e">
        <f t="shared" si="0"/>
        <v>#REF!</v>
      </c>
      <c r="F21" s="206" t="e">
        <f t="shared" si="1"/>
        <v>#REF!</v>
      </c>
    </row>
    <row r="22" spans="1:6" ht="15.75" customHeight="1">
      <c r="A22" s="32"/>
      <c r="B22" s="216" t="s">
        <v>461</v>
      </c>
      <c r="C22" s="45" t="e">
        <f>C18-C23</f>
        <v>#REF!</v>
      </c>
      <c r="D22" s="45" t="e">
        <f>D18-D23</f>
        <v>#REF!</v>
      </c>
      <c r="E22" s="34" t="e">
        <f t="shared" si="0"/>
        <v>#REF!</v>
      </c>
      <c r="F22" s="206" t="e">
        <f t="shared" si="1"/>
        <v>#REF!</v>
      </c>
    </row>
    <row r="23" spans="1:6" ht="15.75" customHeight="1">
      <c r="A23" s="32"/>
      <c r="B23" s="214" t="s">
        <v>462</v>
      </c>
      <c r="C23" s="45" t="e">
        <f>#REF!</f>
        <v>#REF!</v>
      </c>
      <c r="D23" s="34" t="e">
        <f>#REF!</f>
        <v>#REF!</v>
      </c>
      <c r="E23" s="34" t="e">
        <f t="shared" si="0"/>
        <v>#REF!</v>
      </c>
      <c r="F23" s="206" t="e">
        <f t="shared" si="1"/>
        <v>#REF!</v>
      </c>
    </row>
    <row r="24" spans="1:6" ht="15.75" customHeight="1">
      <c r="A24" s="32"/>
      <c r="B24" s="214" t="s">
        <v>458</v>
      </c>
      <c r="C24" s="45" t="e">
        <f>#REF!</f>
        <v>#REF!</v>
      </c>
      <c r="D24" s="34" t="e">
        <f>#REF!</f>
        <v>#REF!</v>
      </c>
      <c r="E24" s="34" t="e">
        <f t="shared" si="0"/>
        <v>#REF!</v>
      </c>
      <c r="F24" s="206" t="e">
        <f t="shared" si="1"/>
        <v>#REF!</v>
      </c>
    </row>
    <row r="25" spans="1:6" ht="15.75" customHeight="1">
      <c r="A25" s="32"/>
      <c r="B25" s="215" t="s">
        <v>459</v>
      </c>
      <c r="C25" s="45" t="e">
        <f>#REF!</f>
        <v>#REF!</v>
      </c>
      <c r="D25" s="34" t="e">
        <f>#REF!</f>
        <v>#REF!</v>
      </c>
      <c r="E25" s="34" t="e">
        <f t="shared" si="0"/>
        <v>#REF!</v>
      </c>
      <c r="F25" s="206" t="e">
        <f t="shared" si="1"/>
        <v>#REF!</v>
      </c>
    </row>
    <row r="26" spans="1:6" ht="15.75" customHeight="1">
      <c r="A26" s="32"/>
      <c r="B26" s="215" t="s">
        <v>460</v>
      </c>
      <c r="C26" s="45" t="e">
        <f>#REF!</f>
        <v>#REF!</v>
      </c>
      <c r="D26" s="34" t="e">
        <f>#REF!</f>
        <v>#REF!</v>
      </c>
      <c r="E26" s="34" t="e">
        <f t="shared" si="0"/>
        <v>#REF!</v>
      </c>
      <c r="F26" s="206" t="e">
        <f t="shared" si="1"/>
        <v>#REF!</v>
      </c>
    </row>
    <row r="27" spans="1:6" ht="15.75" customHeight="1">
      <c r="A27" s="32"/>
      <c r="B27" s="216" t="s">
        <v>463</v>
      </c>
      <c r="C27" s="45" t="e">
        <f>#REF!</f>
        <v>#REF!</v>
      </c>
      <c r="D27" s="34"/>
      <c r="E27" s="34" t="e">
        <f t="shared" si="0"/>
        <v>#REF!</v>
      </c>
      <c r="F27" s="206" t="e">
        <f t="shared" si="1"/>
        <v>#REF!</v>
      </c>
    </row>
    <row r="28" spans="1:6" ht="15.75" customHeight="1">
      <c r="A28" s="32"/>
      <c r="B28" s="214" t="s">
        <v>464</v>
      </c>
      <c r="C28" s="45" t="e">
        <f>C23-C27</f>
        <v>#REF!</v>
      </c>
      <c r="D28" s="34" t="e">
        <f>D23</f>
        <v>#REF!</v>
      </c>
      <c r="E28" s="34" t="e">
        <f t="shared" si="0"/>
        <v>#REF!</v>
      </c>
      <c r="F28" s="206" t="e">
        <f t="shared" si="1"/>
        <v>#REF!</v>
      </c>
    </row>
    <row r="29" spans="1:6" ht="15.75" customHeight="1">
      <c r="A29" s="32" t="s">
        <v>1255</v>
      </c>
      <c r="B29" s="213" t="s">
        <v>108</v>
      </c>
      <c r="C29" s="45">
        <f>'4-7在建工程汇总'!C27</f>
        <v>0</v>
      </c>
      <c r="D29" s="34">
        <f>'4-7在建工程汇总'!D27</f>
        <v>0</v>
      </c>
      <c r="E29" s="34">
        <f t="shared" si="0"/>
        <v>0</v>
      </c>
      <c r="F29" s="206" t="str">
        <f t="shared" si="1"/>
        <v/>
      </c>
    </row>
    <row r="30" spans="1:6" ht="15.75" customHeight="1">
      <c r="A30" s="32" t="s">
        <v>1256</v>
      </c>
      <c r="B30" s="213" t="s">
        <v>111</v>
      </c>
      <c r="C30" s="45">
        <f>'4-8工程物资'!G27</f>
        <v>0</v>
      </c>
      <c r="D30" s="34">
        <f>'4-8工程物资'!K27</f>
        <v>0</v>
      </c>
      <c r="E30" s="34">
        <f t="shared" si="0"/>
        <v>0</v>
      </c>
      <c r="F30" s="206" t="str">
        <f t="shared" si="1"/>
        <v/>
      </c>
    </row>
    <row r="31" spans="1:6" ht="15.75" customHeight="1">
      <c r="A31" s="32" t="s">
        <v>1257</v>
      </c>
      <c r="B31" s="213" t="s">
        <v>112</v>
      </c>
      <c r="C31" s="45">
        <f>'4-9固定资产清理'!G27</f>
        <v>0</v>
      </c>
      <c r="D31" s="45">
        <f>'4-9固定资产清理'!H27</f>
        <v>0</v>
      </c>
      <c r="E31" s="34">
        <f t="shared" si="0"/>
        <v>0</v>
      </c>
      <c r="F31" s="206" t="str">
        <f t="shared" si="1"/>
        <v/>
      </c>
    </row>
    <row r="32" spans="1:6" ht="15.75" customHeight="1">
      <c r="A32" s="32" t="s">
        <v>1258</v>
      </c>
      <c r="B32" s="213" t="s">
        <v>113</v>
      </c>
      <c r="C32" s="45">
        <f>'4-10生产性生物资产'!H27</f>
        <v>0</v>
      </c>
      <c r="D32" s="34">
        <f>'4-10生产性生物资产'!L27</f>
        <v>0</v>
      </c>
      <c r="E32" s="34">
        <f t="shared" si="0"/>
        <v>0</v>
      </c>
      <c r="F32" s="206" t="str">
        <f t="shared" si="1"/>
        <v/>
      </c>
    </row>
    <row r="33" spans="1:6" ht="15.75" customHeight="1">
      <c r="A33" s="32" t="s">
        <v>1259</v>
      </c>
      <c r="B33" s="213" t="s">
        <v>465</v>
      </c>
      <c r="C33" s="45">
        <f>'4-11油气资产'!J25</f>
        <v>0</v>
      </c>
      <c r="D33" s="34">
        <f>'4-11油气资产'!N25</f>
        <v>0</v>
      </c>
      <c r="E33" s="34">
        <f t="shared" si="0"/>
        <v>0</v>
      </c>
      <c r="F33" s="206" t="str">
        <f t="shared" si="1"/>
        <v/>
      </c>
    </row>
    <row r="34" spans="1:6" ht="15.75" customHeight="1">
      <c r="A34" s="32"/>
      <c r="B34" s="213" t="s">
        <v>466</v>
      </c>
      <c r="C34" s="45">
        <f>'4-11油气资产'!J26</f>
        <v>0</v>
      </c>
      <c r="D34" s="34">
        <f>'4-11油气资产'!N26</f>
        <v>0</v>
      </c>
      <c r="E34" s="34">
        <f t="shared" si="0"/>
        <v>0</v>
      </c>
      <c r="F34" s="206" t="str">
        <f t="shared" si="1"/>
        <v/>
      </c>
    </row>
    <row r="35" spans="1:6" ht="15.75" customHeight="1">
      <c r="A35" s="32"/>
      <c r="B35" s="213" t="s">
        <v>467</v>
      </c>
      <c r="C35" s="34">
        <f>C33-C34</f>
        <v>0</v>
      </c>
      <c r="D35" s="34">
        <f>D33-D34</f>
        <v>0</v>
      </c>
      <c r="E35" s="34">
        <f t="shared" si="0"/>
        <v>0</v>
      </c>
      <c r="F35" s="206" t="str">
        <f t="shared" si="1"/>
        <v/>
      </c>
    </row>
    <row r="36" spans="1:6" ht="15.75" customHeight="1">
      <c r="A36" s="32" t="s">
        <v>1260</v>
      </c>
      <c r="B36" s="213" t="s">
        <v>468</v>
      </c>
      <c r="C36" s="45">
        <f>'4-12无形资产汇总'!C24</f>
        <v>0</v>
      </c>
      <c r="D36" s="45">
        <f>'4-12无形资产汇总'!E24</f>
        <v>0</v>
      </c>
      <c r="E36" s="34">
        <f t="shared" si="0"/>
        <v>0</v>
      </c>
      <c r="F36" s="206" t="str">
        <f t="shared" si="1"/>
        <v/>
      </c>
    </row>
    <row r="37" spans="1:6" ht="15.75" customHeight="1">
      <c r="A37" s="32"/>
      <c r="B37" s="213" t="s">
        <v>469</v>
      </c>
      <c r="C37" s="45">
        <f>'4-12无形资产汇总'!C25</f>
        <v>0</v>
      </c>
      <c r="D37" s="45">
        <f>'4-12无形资产汇总'!E25</f>
        <v>0</v>
      </c>
      <c r="E37" s="34">
        <f t="shared" si="0"/>
        <v>0</v>
      </c>
      <c r="F37" s="206" t="str">
        <f t="shared" si="1"/>
        <v/>
      </c>
    </row>
    <row r="38" spans="1:6" ht="15.75" customHeight="1">
      <c r="A38" s="32"/>
      <c r="B38" s="213" t="s">
        <v>470</v>
      </c>
      <c r="C38" s="45">
        <f>'4-12无形资产汇总'!C26</f>
        <v>0</v>
      </c>
      <c r="D38" s="45">
        <f>'4-12无形资产汇总'!E26</f>
        <v>0</v>
      </c>
      <c r="E38" s="34">
        <f t="shared" si="0"/>
        <v>0</v>
      </c>
      <c r="F38" s="206" t="str">
        <f t="shared" si="1"/>
        <v/>
      </c>
    </row>
    <row r="39" spans="1:6" ht="15.75" customHeight="1">
      <c r="A39" s="32"/>
      <c r="B39" s="213" t="s">
        <v>471</v>
      </c>
      <c r="C39" s="45">
        <f>'4-12无形资产汇总'!C27</f>
        <v>0</v>
      </c>
      <c r="D39" s="45">
        <f>'4-12无形资产汇总'!E27</f>
        <v>0</v>
      </c>
      <c r="E39" s="34">
        <f t="shared" si="0"/>
        <v>0</v>
      </c>
      <c r="F39" s="206" t="str">
        <f t="shared" si="1"/>
        <v/>
      </c>
    </row>
    <row r="40" spans="1:6" ht="15.75" customHeight="1">
      <c r="A40" s="32" t="s">
        <v>1261</v>
      </c>
      <c r="B40" s="213" t="s">
        <v>119</v>
      </c>
      <c r="C40" s="45">
        <f>'4-13开发支出'!I27</f>
        <v>0</v>
      </c>
      <c r="D40" s="45">
        <f>'4-13开发支出'!J27</f>
        <v>0</v>
      </c>
      <c r="E40" s="34">
        <f t="shared" si="0"/>
        <v>0</v>
      </c>
      <c r="F40" s="206" t="str">
        <f t="shared" si="1"/>
        <v/>
      </c>
    </row>
    <row r="41" spans="1:6" ht="15.75" customHeight="1">
      <c r="A41" s="32" t="s">
        <v>1262</v>
      </c>
      <c r="B41" s="213" t="s">
        <v>120</v>
      </c>
      <c r="C41" s="45">
        <f>'4-14商誉'!D27</f>
        <v>0</v>
      </c>
      <c r="D41" s="45">
        <f>'4-14商誉'!E27</f>
        <v>0</v>
      </c>
      <c r="E41" s="34">
        <f t="shared" si="0"/>
        <v>0</v>
      </c>
      <c r="F41" s="206" t="str">
        <f t="shared" si="1"/>
        <v/>
      </c>
    </row>
    <row r="42" spans="1:6" ht="15.75" customHeight="1">
      <c r="A42" s="32" t="s">
        <v>1263</v>
      </c>
      <c r="B42" s="213" t="s">
        <v>122</v>
      </c>
      <c r="C42" s="45">
        <f>'4-15长期待摊费用'!G27</f>
        <v>0</v>
      </c>
      <c r="D42" s="45">
        <f>'4-15长期待摊费用'!H27</f>
        <v>0</v>
      </c>
      <c r="E42" s="34">
        <f t="shared" si="0"/>
        <v>0</v>
      </c>
      <c r="F42" s="206" t="str">
        <f t="shared" si="1"/>
        <v/>
      </c>
    </row>
    <row r="43" spans="1:6" ht="15.75" customHeight="1">
      <c r="A43" s="32" t="s">
        <v>1264</v>
      </c>
      <c r="B43" s="213" t="s">
        <v>123</v>
      </c>
      <c r="C43" s="45">
        <f>'4-16递延所得税资产'!D27</f>
        <v>0</v>
      </c>
      <c r="D43" s="45">
        <f>'4-16递延所得税资产'!E27</f>
        <v>0</v>
      </c>
      <c r="E43" s="34">
        <f t="shared" si="0"/>
        <v>0</v>
      </c>
      <c r="F43" s="206" t="str">
        <f t="shared" si="1"/>
        <v/>
      </c>
    </row>
    <row r="44" spans="1:6" ht="15.75" customHeight="1">
      <c r="A44" s="32" t="s">
        <v>1265</v>
      </c>
      <c r="B44" s="213" t="s">
        <v>124</v>
      </c>
      <c r="C44" s="45">
        <f>'4-17其他非流动资产'!D27</f>
        <v>0</v>
      </c>
      <c r="D44" s="45">
        <f>'4-17其他非流动资产'!E27</f>
        <v>0</v>
      </c>
      <c r="E44" s="34">
        <f t="shared" si="0"/>
        <v>0</v>
      </c>
      <c r="F44" s="206" t="str">
        <f t="shared" si="1"/>
        <v/>
      </c>
    </row>
    <row r="45" spans="1:6" ht="15.75" customHeight="1">
      <c r="A45" s="32"/>
      <c r="B45" s="44"/>
      <c r="C45" s="45"/>
      <c r="D45" s="34"/>
      <c r="E45" s="34"/>
      <c r="F45" s="207"/>
    </row>
    <row r="46" spans="1:6" ht="15.75" customHeight="1">
      <c r="A46" s="32"/>
      <c r="B46" s="196"/>
      <c r="C46" s="45"/>
      <c r="D46" s="34"/>
      <c r="E46" s="34"/>
      <c r="F46" s="207"/>
    </row>
    <row r="47" spans="1:6" ht="15.75" customHeight="1">
      <c r="A47" s="32"/>
      <c r="B47" s="196"/>
      <c r="C47" s="45"/>
      <c r="D47" s="34"/>
      <c r="E47" s="34"/>
      <c r="F47" s="207"/>
    </row>
    <row r="48" spans="1:6" ht="15.75" customHeight="1">
      <c r="A48" s="658" t="s">
        <v>779</v>
      </c>
      <c r="B48" s="601"/>
      <c r="C48" s="45" t="e">
        <f>SUM(C7,C10:C11,C14,C17,C28:C32,C35,C39:C44)</f>
        <v>#REF!</v>
      </c>
      <c r="D48" s="45" t="e">
        <f>SUM(D7,D10:D11,D14,D17,D28:D32,D35,D39:D44)</f>
        <v>#REF!</v>
      </c>
      <c r="E48" s="34" t="e">
        <f>D48-C48</f>
        <v>#REF!</v>
      </c>
      <c r="F48" s="207" t="e">
        <f>IF(C48=0,"",E48/C48*100)</f>
        <v>#REF!</v>
      </c>
    </row>
    <row r="49" spans="5:7" ht="15.75" customHeight="1">
      <c r="E49" s="3" t="str">
        <f>"评估人员："&amp;基本信息输入表!$Q$42</f>
        <v>评估人员：</v>
      </c>
      <c r="G49" s="3" t="s">
        <v>148</v>
      </c>
    </row>
    <row r="50" spans="5:7" ht="15.75" customHeight="1">
      <c r="G50" s="35" t="s">
        <v>432</v>
      </c>
    </row>
  </sheetData>
  <mergeCells count="3">
    <mergeCell ref="A2:F2"/>
    <mergeCell ref="A3:F3"/>
    <mergeCell ref="A48:B48"/>
  </mergeCells>
  <phoneticPr fontId="33" type="noConversion"/>
  <hyperlinks>
    <hyperlink ref="A1" location="索引目录!A1" display="返回索引目录" xr:uid="{00000000-0004-0000-2B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G29"/>
  <sheetViews>
    <sheetView showGridLines="0" topLeftCell="A11" zoomScale="96" zoomScaleNormal="96" workbookViewId="0">
      <selection activeCell="M8" sqref="M8:R8"/>
    </sheetView>
  </sheetViews>
  <sheetFormatPr defaultColWidth="9" defaultRowHeight="15.75" customHeight="1"/>
  <cols>
    <col min="1" max="1" width="6.25" style="3" customWidth="1"/>
    <col min="2" max="2" width="28" style="3" customWidth="1"/>
    <col min="3" max="5" width="18.75" style="3" customWidth="1"/>
    <col min="6" max="6" width="12.75" style="3" customWidth="1"/>
    <col min="7" max="8" width="9" style="3" customWidth="1"/>
    <col min="9" max="16384" width="9" style="3"/>
  </cols>
  <sheetData>
    <row r="1" spans="1:7" ht="15.75" customHeight="1">
      <c r="A1" s="4" t="s">
        <v>125</v>
      </c>
    </row>
    <row r="2" spans="1:7" s="1" customFormat="1" ht="30" customHeight="1">
      <c r="A2" s="651" t="s">
        <v>1266</v>
      </c>
      <c r="B2" s="652"/>
      <c r="C2" s="652"/>
      <c r="D2" s="652"/>
      <c r="E2" s="652"/>
      <c r="F2" s="652"/>
    </row>
    <row r="3" spans="1:7" ht="15.75" customHeight="1">
      <c r="A3" s="653" t="str">
        <f>"评估基准日："&amp;TEXT(基本信息输入表!M7,"yyyy年mm月dd日")</f>
        <v>评估基准日：2025年07月31日</v>
      </c>
      <c r="B3" s="654"/>
      <c r="C3" s="654"/>
      <c r="D3" s="654"/>
      <c r="E3" s="654"/>
      <c r="F3" s="654"/>
    </row>
    <row r="4" spans="1:7" ht="14.25" customHeight="1">
      <c r="A4" s="2"/>
      <c r="B4" s="2"/>
      <c r="C4" s="2"/>
      <c r="D4" s="2"/>
      <c r="E4" s="656" t="s">
        <v>1267</v>
      </c>
      <c r="F4" s="654"/>
    </row>
    <row r="5" spans="1:7" ht="15.75" customHeight="1">
      <c r="A5" s="3" t="str">
        <f>基本信息输入表!K6&amp;"："&amp;基本信息输入表!M6</f>
        <v>被评估单位：西安曲江影视投资（集团）有限公司</v>
      </c>
      <c r="F5" s="17" t="s">
        <v>383</v>
      </c>
    </row>
    <row r="6" spans="1:7" s="2" customFormat="1" ht="15.75" customHeight="1">
      <c r="A6" s="32" t="s">
        <v>491</v>
      </c>
      <c r="B6" s="32" t="s">
        <v>436</v>
      </c>
      <c r="C6" s="32" t="s">
        <v>412</v>
      </c>
      <c r="D6" s="32" t="s">
        <v>413</v>
      </c>
      <c r="E6" s="43" t="s">
        <v>414</v>
      </c>
      <c r="F6" s="32" t="s">
        <v>415</v>
      </c>
      <c r="G6" s="199"/>
    </row>
    <row r="7" spans="1:7" ht="15.75" customHeight="1">
      <c r="A7" s="32" t="s">
        <v>1268</v>
      </c>
      <c r="B7" s="44" t="s">
        <v>1269</v>
      </c>
      <c r="C7" s="45">
        <f>'4-1-1可出售-股票'!I27</f>
        <v>0</v>
      </c>
      <c r="D7" s="45">
        <f>'4-1-1可出售-股票'!K27</f>
        <v>0</v>
      </c>
      <c r="E7" s="34">
        <f>D7-C7</f>
        <v>0</v>
      </c>
      <c r="F7" s="206" t="str">
        <f>IF(C7=0,"",E7/C7*100)</f>
        <v/>
      </c>
    </row>
    <row r="8" spans="1:7" ht="15.75" customHeight="1">
      <c r="A8" s="32" t="s">
        <v>1270</v>
      </c>
      <c r="B8" s="44" t="s">
        <v>1271</v>
      </c>
      <c r="C8" s="45">
        <f>'4-1-2可出售-债券'!I27</f>
        <v>0</v>
      </c>
      <c r="D8" s="45">
        <f>'4-1-2可出售-债券'!K27</f>
        <v>0</v>
      </c>
      <c r="E8" s="34">
        <f>D8-C8</f>
        <v>0</v>
      </c>
      <c r="F8" s="206" t="str">
        <f>IF(C8=0,"",E8/C8*100)</f>
        <v/>
      </c>
    </row>
    <row r="9" spans="1:7" ht="15.75" customHeight="1">
      <c r="A9" s="32" t="s">
        <v>1272</v>
      </c>
      <c r="B9" s="44" t="s">
        <v>1273</v>
      </c>
      <c r="C9" s="45">
        <f>'4-1-3可出售-其他'!I27</f>
        <v>0</v>
      </c>
      <c r="D9" s="45">
        <f>'4-1-3可出售-其他'!K27</f>
        <v>0</v>
      </c>
      <c r="E9" s="34">
        <f>D9-C9</f>
        <v>0</v>
      </c>
      <c r="F9" s="206" t="str">
        <f>IF(C9=0,"",E9/C9*100)</f>
        <v/>
      </c>
    </row>
    <row r="10" spans="1:7" ht="15.75" customHeight="1">
      <c r="A10" s="32"/>
      <c r="B10" s="44"/>
      <c r="C10" s="45"/>
      <c r="D10" s="34"/>
      <c r="E10" s="34"/>
      <c r="F10" s="207"/>
    </row>
    <row r="11" spans="1:7" ht="15.75" customHeight="1">
      <c r="A11" s="32"/>
      <c r="B11" s="44"/>
      <c r="C11" s="45"/>
      <c r="D11" s="34"/>
      <c r="E11" s="34"/>
      <c r="F11" s="207"/>
    </row>
    <row r="12" spans="1:7" ht="15.75" customHeight="1">
      <c r="A12" s="32"/>
      <c r="B12" s="44"/>
      <c r="C12" s="45"/>
      <c r="D12" s="34"/>
      <c r="E12" s="34"/>
      <c r="F12" s="207"/>
    </row>
    <row r="13" spans="1:7" ht="15.75" customHeight="1">
      <c r="A13" s="32"/>
      <c r="B13" s="44"/>
      <c r="C13" s="45"/>
      <c r="D13" s="34"/>
      <c r="E13" s="34"/>
      <c r="F13" s="207"/>
    </row>
    <row r="14" spans="1:7" ht="15.75" customHeight="1">
      <c r="A14" s="32"/>
      <c r="B14" s="44"/>
      <c r="C14" s="45"/>
      <c r="D14" s="34"/>
      <c r="E14" s="34"/>
      <c r="F14" s="207"/>
    </row>
    <row r="15" spans="1:7" ht="15.75" customHeight="1">
      <c r="A15" s="32"/>
      <c r="B15" s="44"/>
      <c r="C15" s="45"/>
      <c r="D15" s="34"/>
      <c r="E15" s="34"/>
      <c r="F15" s="207"/>
    </row>
    <row r="16" spans="1:7" ht="15.75" customHeight="1">
      <c r="A16" s="32"/>
      <c r="B16" s="44"/>
      <c r="C16" s="45"/>
      <c r="D16" s="34"/>
      <c r="E16" s="34"/>
      <c r="F16" s="207"/>
    </row>
    <row r="17" spans="1:7" ht="15.75" customHeight="1">
      <c r="A17" s="32"/>
      <c r="B17" s="44"/>
      <c r="C17" s="45"/>
      <c r="D17" s="34"/>
      <c r="E17" s="34"/>
      <c r="F17" s="207"/>
    </row>
    <row r="18" spans="1:7" ht="15.75" customHeight="1">
      <c r="A18" s="32"/>
      <c r="B18" s="44"/>
      <c r="C18" s="45"/>
      <c r="D18" s="34"/>
      <c r="E18" s="34"/>
      <c r="F18" s="207"/>
    </row>
    <row r="19" spans="1:7" ht="15.75" customHeight="1">
      <c r="A19" s="32"/>
      <c r="B19" s="44"/>
      <c r="C19" s="45"/>
      <c r="D19" s="34"/>
      <c r="E19" s="34"/>
      <c r="F19" s="207"/>
    </row>
    <row r="20" spans="1:7" ht="15.75" customHeight="1">
      <c r="A20" s="32"/>
      <c r="B20" s="44"/>
      <c r="C20" s="45"/>
      <c r="D20" s="34"/>
      <c r="E20" s="34"/>
      <c r="F20" s="207"/>
    </row>
    <row r="21" spans="1:7" ht="15.75" customHeight="1">
      <c r="A21" s="32"/>
      <c r="B21" s="44"/>
      <c r="C21" s="45"/>
      <c r="D21" s="34"/>
      <c r="E21" s="34"/>
      <c r="F21" s="207"/>
    </row>
    <row r="22" spans="1:7" ht="15.75" customHeight="1">
      <c r="A22" s="32"/>
      <c r="B22" s="44"/>
      <c r="C22" s="45"/>
      <c r="D22" s="34"/>
      <c r="E22" s="34"/>
      <c r="F22" s="207"/>
    </row>
    <row r="23" spans="1:7" ht="15.75" customHeight="1">
      <c r="A23" s="32"/>
      <c r="B23" s="44"/>
      <c r="C23" s="45"/>
      <c r="D23" s="34"/>
      <c r="E23" s="34"/>
      <c r="F23" s="207"/>
    </row>
    <row r="24" spans="1:7" ht="15.75" customHeight="1">
      <c r="A24" s="32"/>
      <c r="B24" s="44"/>
      <c r="C24" s="45"/>
      <c r="D24" s="34"/>
      <c r="E24" s="34"/>
      <c r="F24" s="207"/>
    </row>
    <row r="25" spans="1:7" ht="15.75" customHeight="1">
      <c r="A25" s="32"/>
      <c r="B25" s="44"/>
      <c r="C25" s="45"/>
      <c r="D25" s="34"/>
      <c r="E25" s="34"/>
      <c r="F25" s="207"/>
    </row>
    <row r="26" spans="1:7" ht="15.75" customHeight="1">
      <c r="A26" s="32"/>
      <c r="B26" s="44"/>
      <c r="C26" s="45"/>
      <c r="D26" s="34"/>
      <c r="E26" s="34"/>
      <c r="F26" s="207"/>
    </row>
    <row r="27" spans="1:7" ht="15.75" customHeight="1">
      <c r="A27" s="658" t="s">
        <v>779</v>
      </c>
      <c r="B27" s="601"/>
      <c r="C27" s="45">
        <f>SUM(C7:C26)</f>
        <v>0</v>
      </c>
      <c r="D27" s="45">
        <f>SUM(D7:D26)</f>
        <v>0</v>
      </c>
      <c r="E27" s="34">
        <f>D27-C27</f>
        <v>0</v>
      </c>
      <c r="F27" s="207" t="str">
        <f>IF(C27=0,"",E27/C27*100)</f>
        <v/>
      </c>
    </row>
    <row r="28" spans="1:7" ht="15.75" customHeight="1">
      <c r="D28" s="3" t="str">
        <f>"评估人员："&amp;基本信息输入表!$Q$43</f>
        <v>评估人员：</v>
      </c>
      <c r="G28" s="3" t="s">
        <v>148</v>
      </c>
    </row>
    <row r="29" spans="1:7" ht="15.75" customHeight="1">
      <c r="G29" s="35" t="s">
        <v>432</v>
      </c>
    </row>
  </sheetData>
  <mergeCells count="4">
    <mergeCell ref="A2:F2"/>
    <mergeCell ref="A3:F3"/>
    <mergeCell ref="E4:F4"/>
    <mergeCell ref="A27:B27"/>
  </mergeCells>
  <phoneticPr fontId="33" type="noConversion"/>
  <hyperlinks>
    <hyperlink ref="A1" location="索引目录!A1" display="返回索引目录" xr:uid="{00000000-0004-0000-2C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N29"/>
  <sheetViews>
    <sheetView showGridLines="0" topLeftCell="A5" zoomScale="96" zoomScaleNormal="96" workbookViewId="0">
      <selection activeCell="M8" sqref="M8:R8"/>
    </sheetView>
  </sheetViews>
  <sheetFormatPr defaultColWidth="9" defaultRowHeight="15.75" customHeight="1"/>
  <cols>
    <col min="1" max="1" width="14.5" style="3" customWidth="1"/>
    <col min="2" max="2" width="13.25" style="3" customWidth="1"/>
    <col min="3" max="6" width="8" style="3" customWidth="1"/>
    <col min="7" max="7" width="6.25" style="3" customWidth="1"/>
    <col min="8" max="8" width="8" style="3" customWidth="1"/>
    <col min="9" max="9" width="5.125" style="3" customWidth="1"/>
    <col min="10" max="10" width="8.25" style="3" customWidth="1"/>
    <col min="11" max="11" width="9.75" style="3" customWidth="1"/>
    <col min="12" max="12" width="7.75" style="3" customWidth="1"/>
    <col min="13" max="13" width="17" style="3" customWidth="1"/>
    <col min="14" max="14" width="9" style="2" customWidth="1"/>
    <col min="15" max="16" width="9" style="3" customWidth="1"/>
    <col min="17" max="16384" width="9" style="3"/>
  </cols>
  <sheetData>
    <row r="1" spans="1:14" ht="15.75" customHeight="1">
      <c r="A1" s="4" t="s">
        <v>125</v>
      </c>
    </row>
    <row r="2" spans="1:14" s="1" customFormat="1" ht="30" customHeight="1">
      <c r="A2" s="651" t="s">
        <v>1274</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2"/>
      <c r="M4" s="17" t="s">
        <v>1275</v>
      </c>
    </row>
    <row r="5" spans="1:14" ht="15.75" customHeight="1">
      <c r="A5" s="3" t="str">
        <f>基本信息输入表!K6&amp;"："&amp;基本信息输入表!M6</f>
        <v>被评估单位：西安曲江影视投资（集团）有限公司</v>
      </c>
      <c r="M5" s="17" t="s">
        <v>561</v>
      </c>
    </row>
    <row r="6" spans="1:14" s="2" customFormat="1" ht="12.75" customHeight="1">
      <c r="A6" s="671" t="s">
        <v>127</v>
      </c>
      <c r="B6" s="671" t="s">
        <v>597</v>
      </c>
      <c r="C6" s="671" t="s">
        <v>1276</v>
      </c>
      <c r="D6" s="671" t="s">
        <v>599</v>
      </c>
      <c r="E6" s="671" t="s">
        <v>600</v>
      </c>
      <c r="F6" s="671" t="s">
        <v>601</v>
      </c>
      <c r="G6" s="671" t="s">
        <v>1277</v>
      </c>
      <c r="H6" s="671" t="s">
        <v>1278</v>
      </c>
      <c r="I6" s="671" t="s">
        <v>412</v>
      </c>
      <c r="J6" s="671" t="s">
        <v>828</v>
      </c>
      <c r="K6" s="671" t="s">
        <v>413</v>
      </c>
      <c r="L6" s="671" t="s">
        <v>415</v>
      </c>
      <c r="M6" s="671" t="s">
        <v>143</v>
      </c>
    </row>
    <row r="7" spans="1:14" ht="12.75" customHeight="1">
      <c r="A7" s="674"/>
      <c r="B7" s="674"/>
      <c r="C7" s="674"/>
      <c r="D7" s="674"/>
      <c r="E7" s="674"/>
      <c r="F7" s="674"/>
      <c r="G7" s="674"/>
      <c r="H7" s="674"/>
      <c r="I7" s="674"/>
      <c r="J7" s="674"/>
      <c r="K7" s="674"/>
      <c r="L7" s="674"/>
      <c r="M7" s="674"/>
      <c r="N7" s="2" t="s">
        <v>516</v>
      </c>
    </row>
    <row r="8" spans="1:14" ht="12.75" customHeight="1">
      <c r="A8" s="10" t="str">
        <f t="shared" ref="A8:A24" si="0">IF(B8="","",ROW()-7)</f>
        <v/>
      </c>
      <c r="B8" s="11"/>
      <c r="C8" s="11"/>
      <c r="D8" s="10"/>
      <c r="E8" s="12"/>
      <c r="F8" s="36"/>
      <c r="G8" s="13"/>
      <c r="H8" s="13"/>
      <c r="I8" s="13"/>
      <c r="J8" s="13"/>
      <c r="K8" s="13"/>
      <c r="L8" s="13" t="str">
        <f t="shared" ref="L8:L25" si="1">IF(I8-J8=0,"",(K8-I8+J8)/(I8-J8)*100)</f>
        <v/>
      </c>
      <c r="M8" s="11"/>
      <c r="N8" s="2" t="s">
        <v>1279</v>
      </c>
    </row>
    <row r="9" spans="1:14" ht="12.75" customHeight="1">
      <c r="A9" s="10" t="str">
        <f t="shared" si="0"/>
        <v/>
      </c>
      <c r="B9" s="11"/>
      <c r="C9" s="11"/>
      <c r="D9" s="10"/>
      <c r="E9" s="12"/>
      <c r="F9" s="36"/>
      <c r="G9" s="13"/>
      <c r="H9" s="13"/>
      <c r="I9" s="13"/>
      <c r="J9" s="13"/>
      <c r="K9" s="13"/>
      <c r="L9" s="13" t="str">
        <f t="shared" si="1"/>
        <v/>
      </c>
      <c r="M9" s="11"/>
      <c r="N9" s="2" t="s">
        <v>1280</v>
      </c>
    </row>
    <row r="10" spans="1:14" ht="12.75" customHeight="1">
      <c r="A10" s="10" t="str">
        <f t="shared" si="0"/>
        <v/>
      </c>
      <c r="B10" s="11"/>
      <c r="C10" s="11"/>
      <c r="D10" s="10"/>
      <c r="E10" s="12"/>
      <c r="F10" s="36"/>
      <c r="G10" s="13"/>
      <c r="H10" s="13"/>
      <c r="I10" s="13"/>
      <c r="J10" s="13"/>
      <c r="K10" s="13"/>
      <c r="L10" s="13" t="str">
        <f t="shared" si="1"/>
        <v/>
      </c>
      <c r="M10" s="11"/>
      <c r="N10" s="2" t="s">
        <v>1281</v>
      </c>
    </row>
    <row r="11" spans="1:14" ht="12.75" customHeight="1">
      <c r="A11" s="10" t="str">
        <f t="shared" si="0"/>
        <v/>
      </c>
      <c r="B11" s="11"/>
      <c r="C11" s="11"/>
      <c r="D11" s="10"/>
      <c r="E11" s="12"/>
      <c r="F11" s="36"/>
      <c r="G11" s="13"/>
      <c r="H11" s="13"/>
      <c r="I11" s="13"/>
      <c r="J11" s="13"/>
      <c r="K11" s="13"/>
      <c r="L11" s="13" t="str">
        <f t="shared" si="1"/>
        <v/>
      </c>
      <c r="M11" s="11"/>
      <c r="N11" s="2" t="s">
        <v>1282</v>
      </c>
    </row>
    <row r="12" spans="1:14" ht="12.75" customHeight="1">
      <c r="A12" s="10" t="str">
        <f t="shared" si="0"/>
        <v/>
      </c>
      <c r="B12" s="11"/>
      <c r="C12" s="11"/>
      <c r="D12" s="10"/>
      <c r="E12" s="12"/>
      <c r="F12" s="36"/>
      <c r="G12" s="13"/>
      <c r="H12" s="13"/>
      <c r="I12" s="13"/>
      <c r="J12" s="13"/>
      <c r="K12" s="13"/>
      <c r="L12" s="13" t="str">
        <f t="shared" si="1"/>
        <v/>
      </c>
      <c r="M12" s="11"/>
      <c r="N12" s="2" t="s">
        <v>1283</v>
      </c>
    </row>
    <row r="13" spans="1:14" ht="12.75" customHeight="1">
      <c r="A13" s="10" t="str">
        <f t="shared" si="0"/>
        <v/>
      </c>
      <c r="B13" s="11"/>
      <c r="C13" s="11"/>
      <c r="D13" s="10"/>
      <c r="E13" s="12"/>
      <c r="F13" s="36"/>
      <c r="G13" s="13"/>
      <c r="H13" s="13"/>
      <c r="I13" s="13"/>
      <c r="J13" s="13"/>
      <c r="K13" s="13"/>
      <c r="L13" s="13" t="str">
        <f t="shared" si="1"/>
        <v/>
      </c>
      <c r="M13" s="11"/>
      <c r="N13" s="2" t="s">
        <v>1284</v>
      </c>
    </row>
    <row r="14" spans="1:14" ht="12.75" customHeight="1">
      <c r="A14" s="10" t="str">
        <f t="shared" si="0"/>
        <v/>
      </c>
      <c r="B14" s="11"/>
      <c r="C14" s="11"/>
      <c r="D14" s="10"/>
      <c r="E14" s="12"/>
      <c r="F14" s="36"/>
      <c r="G14" s="13"/>
      <c r="H14" s="13"/>
      <c r="I14" s="13"/>
      <c r="J14" s="13"/>
      <c r="K14" s="13"/>
      <c r="L14" s="13" t="str">
        <f t="shared" si="1"/>
        <v/>
      </c>
      <c r="M14" s="11"/>
      <c r="N14" s="2" t="s">
        <v>1285</v>
      </c>
    </row>
    <row r="15" spans="1:14" ht="12.75" customHeight="1">
      <c r="A15" s="10" t="str">
        <f t="shared" si="0"/>
        <v/>
      </c>
      <c r="B15" s="11"/>
      <c r="C15" s="11"/>
      <c r="D15" s="10"/>
      <c r="E15" s="12"/>
      <c r="F15" s="36"/>
      <c r="G15" s="13"/>
      <c r="H15" s="13"/>
      <c r="I15" s="13"/>
      <c r="J15" s="13"/>
      <c r="K15" s="13"/>
      <c r="L15" s="13" t="str">
        <f t="shared" si="1"/>
        <v/>
      </c>
      <c r="M15" s="11"/>
      <c r="N15" s="2" t="s">
        <v>1286</v>
      </c>
    </row>
    <row r="16" spans="1:14" ht="12.75" customHeight="1">
      <c r="A16" s="10" t="str">
        <f t="shared" si="0"/>
        <v/>
      </c>
      <c r="B16" s="11"/>
      <c r="C16" s="11"/>
      <c r="D16" s="10"/>
      <c r="E16" s="12"/>
      <c r="F16" s="36"/>
      <c r="G16" s="13"/>
      <c r="H16" s="13"/>
      <c r="I16" s="13"/>
      <c r="J16" s="13"/>
      <c r="K16" s="13"/>
      <c r="L16" s="13" t="str">
        <f t="shared" si="1"/>
        <v/>
      </c>
      <c r="M16" s="11"/>
      <c r="N16" s="2" t="s">
        <v>1287</v>
      </c>
    </row>
    <row r="17" spans="1:14" ht="12.75" customHeight="1">
      <c r="A17" s="10" t="str">
        <f t="shared" si="0"/>
        <v/>
      </c>
      <c r="B17" s="11"/>
      <c r="C17" s="11"/>
      <c r="D17" s="10"/>
      <c r="E17" s="12"/>
      <c r="F17" s="36"/>
      <c r="G17" s="13"/>
      <c r="H17" s="13"/>
      <c r="I17" s="13"/>
      <c r="J17" s="13"/>
      <c r="K17" s="13"/>
      <c r="L17" s="13" t="str">
        <f t="shared" si="1"/>
        <v/>
      </c>
      <c r="M17" s="11"/>
      <c r="N17" s="2" t="s">
        <v>1288</v>
      </c>
    </row>
    <row r="18" spans="1:14" ht="12.75" customHeight="1">
      <c r="A18" s="10" t="str">
        <f t="shared" si="0"/>
        <v/>
      </c>
      <c r="B18" s="11"/>
      <c r="C18" s="11"/>
      <c r="D18" s="10"/>
      <c r="E18" s="12"/>
      <c r="F18" s="36"/>
      <c r="G18" s="13"/>
      <c r="H18" s="13"/>
      <c r="I18" s="13"/>
      <c r="J18" s="13"/>
      <c r="K18" s="13"/>
      <c r="L18" s="13" t="str">
        <f t="shared" si="1"/>
        <v/>
      </c>
      <c r="M18" s="11"/>
      <c r="N18" s="2" t="s">
        <v>1289</v>
      </c>
    </row>
    <row r="19" spans="1:14" ht="12.75" customHeight="1">
      <c r="A19" s="10" t="str">
        <f t="shared" si="0"/>
        <v/>
      </c>
      <c r="B19" s="11"/>
      <c r="C19" s="11"/>
      <c r="D19" s="10"/>
      <c r="E19" s="12"/>
      <c r="F19" s="36"/>
      <c r="G19" s="13"/>
      <c r="H19" s="13"/>
      <c r="I19" s="13"/>
      <c r="J19" s="13"/>
      <c r="K19" s="13"/>
      <c r="L19" s="13" t="str">
        <f t="shared" si="1"/>
        <v/>
      </c>
      <c r="M19" s="11"/>
      <c r="N19" s="2" t="s">
        <v>1290</v>
      </c>
    </row>
    <row r="20" spans="1:14" ht="12.75" customHeight="1">
      <c r="A20" s="10" t="str">
        <f t="shared" si="0"/>
        <v/>
      </c>
      <c r="B20" s="11"/>
      <c r="C20" s="11"/>
      <c r="D20" s="10"/>
      <c r="E20" s="12"/>
      <c r="F20" s="36"/>
      <c r="G20" s="13"/>
      <c r="H20" s="13"/>
      <c r="I20" s="13"/>
      <c r="J20" s="13"/>
      <c r="K20" s="13"/>
      <c r="L20" s="13" t="str">
        <f t="shared" si="1"/>
        <v/>
      </c>
      <c r="M20" s="11"/>
      <c r="N20" s="2" t="s">
        <v>1291</v>
      </c>
    </row>
    <row r="21" spans="1:14" ht="12.75" customHeight="1">
      <c r="A21" s="10" t="str">
        <f t="shared" si="0"/>
        <v/>
      </c>
      <c r="B21" s="11"/>
      <c r="C21" s="11"/>
      <c r="D21" s="10"/>
      <c r="E21" s="12"/>
      <c r="F21" s="36"/>
      <c r="G21" s="13"/>
      <c r="H21" s="13"/>
      <c r="I21" s="13"/>
      <c r="J21" s="13"/>
      <c r="K21" s="13"/>
      <c r="L21" s="13" t="str">
        <f t="shared" si="1"/>
        <v/>
      </c>
      <c r="M21" s="11"/>
      <c r="N21" s="2" t="s">
        <v>1292</v>
      </c>
    </row>
    <row r="22" spans="1:14" ht="12.75" customHeight="1">
      <c r="A22" s="10" t="str">
        <f t="shared" si="0"/>
        <v/>
      </c>
      <c r="B22" s="11"/>
      <c r="C22" s="11"/>
      <c r="D22" s="10"/>
      <c r="E22" s="12"/>
      <c r="F22" s="36"/>
      <c r="G22" s="13"/>
      <c r="H22" s="13"/>
      <c r="I22" s="13"/>
      <c r="J22" s="13"/>
      <c r="K22" s="13"/>
      <c r="L22" s="13" t="str">
        <f t="shared" si="1"/>
        <v/>
      </c>
      <c r="M22" s="11"/>
      <c r="N22" s="2" t="s">
        <v>1293</v>
      </c>
    </row>
    <row r="23" spans="1:14" ht="12.75" customHeight="1">
      <c r="A23" s="10" t="str">
        <f t="shared" si="0"/>
        <v/>
      </c>
      <c r="B23" s="11"/>
      <c r="C23" s="11"/>
      <c r="D23" s="10"/>
      <c r="E23" s="12"/>
      <c r="F23" s="36"/>
      <c r="G23" s="13"/>
      <c r="H23" s="13"/>
      <c r="I23" s="13"/>
      <c r="J23" s="13"/>
      <c r="K23" s="13"/>
      <c r="L23" s="13" t="str">
        <f t="shared" si="1"/>
        <v/>
      </c>
      <c r="M23" s="11"/>
      <c r="N23" s="2" t="s">
        <v>1294</v>
      </c>
    </row>
    <row r="24" spans="1:14" ht="12.75" customHeight="1">
      <c r="A24" s="10" t="str">
        <f t="shared" si="0"/>
        <v/>
      </c>
      <c r="B24" s="11"/>
      <c r="C24" s="11"/>
      <c r="D24" s="10"/>
      <c r="E24" s="12"/>
      <c r="F24" s="36"/>
      <c r="G24" s="13"/>
      <c r="H24" s="13"/>
      <c r="I24" s="13"/>
      <c r="J24" s="13"/>
      <c r="K24" s="13"/>
      <c r="L24" s="13" t="str">
        <f t="shared" si="1"/>
        <v/>
      </c>
      <c r="M24" s="11"/>
      <c r="N24" s="2" t="s">
        <v>1295</v>
      </c>
    </row>
    <row r="25" spans="1:14" ht="12.75" customHeight="1">
      <c r="A25" s="664" t="s">
        <v>1296</v>
      </c>
      <c r="B25" s="673"/>
      <c r="C25" s="11"/>
      <c r="D25" s="10"/>
      <c r="E25" s="38"/>
      <c r="F25" s="36"/>
      <c r="G25" s="13"/>
      <c r="H25" s="13"/>
      <c r="I25" s="13">
        <f>SUM(I8:I24)</f>
        <v>0</v>
      </c>
      <c r="J25" s="13">
        <f>SUM(J8:J24)</f>
        <v>0</v>
      </c>
      <c r="K25" s="13">
        <f>SUM(K8:K24)</f>
        <v>0</v>
      </c>
      <c r="L25" s="13" t="str">
        <f t="shared" si="1"/>
        <v/>
      </c>
      <c r="M25" s="11"/>
    </row>
    <row r="26" spans="1:14" ht="12.75" customHeight="1">
      <c r="A26" s="664" t="s">
        <v>1297</v>
      </c>
      <c r="B26" s="673"/>
      <c r="C26" s="11"/>
      <c r="D26" s="10"/>
      <c r="E26" s="38"/>
      <c r="F26" s="36"/>
      <c r="G26" s="13"/>
      <c r="H26" s="13"/>
      <c r="I26" s="13">
        <f>J25</f>
        <v>0</v>
      </c>
      <c r="J26" s="13"/>
      <c r="K26" s="13"/>
      <c r="L26" s="13"/>
      <c r="M26" s="11"/>
    </row>
    <row r="27" spans="1:14" ht="15.75" customHeight="1">
      <c r="A27" s="659" t="s">
        <v>1298</v>
      </c>
      <c r="B27" s="677"/>
      <c r="C27" s="16"/>
      <c r="D27" s="16"/>
      <c r="E27" s="16"/>
      <c r="F27" s="19"/>
      <c r="G27" s="19"/>
      <c r="H27" s="16"/>
      <c r="I27" s="15">
        <f>I25-I26</f>
        <v>0</v>
      </c>
      <c r="J27" s="15"/>
      <c r="K27" s="19">
        <f>K25</f>
        <v>0</v>
      </c>
      <c r="L27" s="13" t="str">
        <f>IF(I27-J27=0,"",(K27-I27+J27)/(I27-J27)*100)</f>
        <v/>
      </c>
      <c r="M27" s="16"/>
    </row>
    <row r="28" spans="1:14" ht="15.75" customHeight="1">
      <c r="A28" s="3" t="str">
        <f>基本信息输入表!$K$6&amp;"填表人："&amp;基本信息输入表!$M$44</f>
        <v>被评估单位填表人：</v>
      </c>
      <c r="K28" s="3" t="str">
        <f>"评估人员："&amp;基本信息输入表!$Q$44</f>
        <v>评估人员：</v>
      </c>
      <c r="N28" s="2" t="s">
        <v>533</v>
      </c>
    </row>
    <row r="29" spans="1:14" ht="15.75" customHeight="1">
      <c r="A29" s="3" t="str">
        <f>"填表日期："&amp;YEAR(基本信息输入表!$O$44)&amp;"年"&amp;MONTH(基本信息输入表!$O$44)&amp;"月"&amp;DAY(基本信息输入表!$O$44)&amp;"日"</f>
        <v>填表日期：1900年1月0日</v>
      </c>
    </row>
  </sheetData>
  <mergeCells count="18">
    <mergeCell ref="L6:L7"/>
    <mergeCell ref="M6:M7"/>
    <mergeCell ref="A2:M2"/>
    <mergeCell ref="A3:M3"/>
    <mergeCell ref="A25:B25"/>
    <mergeCell ref="D6:D7"/>
    <mergeCell ref="E6:E7"/>
    <mergeCell ref="F6:F7"/>
    <mergeCell ref="G6:G7"/>
    <mergeCell ref="H6:H7"/>
    <mergeCell ref="I6:I7"/>
    <mergeCell ref="J6:J7"/>
    <mergeCell ref="K6:K7"/>
    <mergeCell ref="A26:B26"/>
    <mergeCell ref="A27:B27"/>
    <mergeCell ref="A6:A7"/>
    <mergeCell ref="B6:B7"/>
    <mergeCell ref="C6:C7"/>
  </mergeCells>
  <phoneticPr fontId="33" type="noConversion"/>
  <hyperlinks>
    <hyperlink ref="A1" location="索引目录!A1" display="返回索引目录" xr:uid="{00000000-0004-0000-2D00-000000000000}"/>
  </hyperlinks>
  <printOptions horizontalCentered="1"/>
  <pageMargins left="0.98402777777777795" right="0.98402777777777795" top="0.98402777777777795" bottom="0.98402777777777795" header="0.47222222222222199" footer="0.35416666666666702"/>
  <pageSetup paperSize="9" scale="95"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N29"/>
  <sheetViews>
    <sheetView showGridLines="0" topLeftCell="A5" zoomScale="96" zoomScaleNormal="96" workbookViewId="0">
      <selection activeCell="M8" sqref="M8:R8"/>
    </sheetView>
  </sheetViews>
  <sheetFormatPr defaultColWidth="9" defaultRowHeight="15.75" customHeight="1"/>
  <cols>
    <col min="1" max="1" width="4.25" style="3" customWidth="1"/>
    <col min="2" max="2" width="17.25" style="3" customWidth="1"/>
    <col min="3" max="3" width="8.25" style="3" customWidth="1"/>
    <col min="4" max="5" width="8" style="3" customWidth="1"/>
    <col min="6" max="6" width="6.25" style="3" customWidth="1"/>
    <col min="7" max="7" width="9.25" style="3" customWidth="1"/>
    <col min="8" max="8" width="11.25" style="3" customWidth="1"/>
    <col min="9" max="9" width="8" style="3" customWidth="1"/>
    <col min="10" max="10" width="15" style="3" customWidth="1"/>
    <col min="11" max="11" width="9.75" style="3" customWidth="1"/>
    <col min="12" max="12" width="7.75" style="3" customWidth="1"/>
    <col min="13" max="13" width="9.75" style="3" customWidth="1"/>
    <col min="14" max="14" width="9" style="2" customWidth="1"/>
    <col min="15" max="16" width="9" style="3" customWidth="1"/>
    <col min="17" max="16384" width="9" style="3"/>
  </cols>
  <sheetData>
    <row r="1" spans="1:14" ht="15.75" customHeight="1">
      <c r="A1" s="4" t="s">
        <v>125</v>
      </c>
    </row>
    <row r="2" spans="1:14" s="1" customFormat="1" ht="30" customHeight="1">
      <c r="A2" s="651" t="s">
        <v>1299</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2"/>
      <c r="M4" s="17" t="s">
        <v>1300</v>
      </c>
    </row>
    <row r="5" spans="1:14" ht="15.75" customHeight="1">
      <c r="A5" s="3" t="str">
        <f>基本信息输入表!K6&amp;"："&amp;基本信息输入表!M6</f>
        <v>被评估单位：西安曲江影视投资（集团）有限公司</v>
      </c>
      <c r="M5" s="17" t="s">
        <v>561</v>
      </c>
    </row>
    <row r="6" spans="1:14" s="2" customFormat="1" ht="15.75" customHeight="1">
      <c r="A6" s="665" t="s">
        <v>127</v>
      </c>
      <c r="B6" s="665" t="s">
        <v>597</v>
      </c>
      <c r="C6" s="665" t="s">
        <v>1301</v>
      </c>
      <c r="D6" s="665" t="s">
        <v>628</v>
      </c>
      <c r="E6" s="665" t="s">
        <v>629</v>
      </c>
      <c r="F6" s="665" t="s">
        <v>1302</v>
      </c>
      <c r="G6" s="665" t="s">
        <v>630</v>
      </c>
      <c r="H6" s="665" t="s">
        <v>1303</v>
      </c>
      <c r="I6" s="671" t="s">
        <v>412</v>
      </c>
      <c r="J6" s="671" t="s">
        <v>828</v>
      </c>
      <c r="K6" s="665" t="s">
        <v>413</v>
      </c>
      <c r="L6" s="665" t="s">
        <v>415</v>
      </c>
      <c r="M6" s="665" t="s">
        <v>143</v>
      </c>
    </row>
    <row r="7" spans="1:14" ht="12.75" customHeight="1">
      <c r="A7" s="674"/>
      <c r="B7" s="674"/>
      <c r="C7" s="674"/>
      <c r="D7" s="674"/>
      <c r="E7" s="674"/>
      <c r="F7" s="674"/>
      <c r="G7" s="674"/>
      <c r="H7" s="674"/>
      <c r="I7" s="674"/>
      <c r="J7" s="674"/>
      <c r="K7" s="674"/>
      <c r="L7" s="674"/>
      <c r="M7" s="674"/>
      <c r="N7" s="2" t="s">
        <v>516</v>
      </c>
    </row>
    <row r="8" spans="1:14" ht="12.75" customHeight="1">
      <c r="A8" s="10" t="str">
        <f t="shared" ref="A8:A24" si="0">IF(B8="","",ROW()-7)</f>
        <v/>
      </c>
      <c r="B8" s="11"/>
      <c r="C8" s="11"/>
      <c r="D8" s="10"/>
      <c r="E8" s="12"/>
      <c r="F8" s="12"/>
      <c r="G8" s="211"/>
      <c r="H8" s="13"/>
      <c r="I8" s="13"/>
      <c r="J8" s="13"/>
      <c r="K8" s="13"/>
      <c r="L8" s="13" t="str">
        <f t="shared" ref="L8:L25" si="1">IF(I8-J8=0,"",(K8-I8+J8)/(I8-J8)*100)</f>
        <v/>
      </c>
      <c r="M8" s="11"/>
      <c r="N8" s="2" t="s">
        <v>1304</v>
      </c>
    </row>
    <row r="9" spans="1:14" ht="12.75" customHeight="1">
      <c r="A9" s="10" t="str">
        <f t="shared" si="0"/>
        <v/>
      </c>
      <c r="B9" s="11"/>
      <c r="C9" s="11"/>
      <c r="D9" s="10"/>
      <c r="E9" s="12"/>
      <c r="F9" s="12"/>
      <c r="G9" s="211"/>
      <c r="H9" s="13"/>
      <c r="I9" s="13"/>
      <c r="J9" s="13"/>
      <c r="K9" s="13"/>
      <c r="L9" s="13" t="str">
        <f t="shared" si="1"/>
        <v/>
      </c>
      <c r="M9" s="11"/>
      <c r="N9" s="2" t="s">
        <v>1305</v>
      </c>
    </row>
    <row r="10" spans="1:14" ht="12.75" customHeight="1">
      <c r="A10" s="10" t="str">
        <f t="shared" si="0"/>
        <v/>
      </c>
      <c r="B10" s="11"/>
      <c r="C10" s="11"/>
      <c r="D10" s="10"/>
      <c r="E10" s="12"/>
      <c r="F10" s="12"/>
      <c r="G10" s="211"/>
      <c r="H10" s="13"/>
      <c r="I10" s="13"/>
      <c r="J10" s="13"/>
      <c r="K10" s="13"/>
      <c r="L10" s="13" t="str">
        <f t="shared" si="1"/>
        <v/>
      </c>
      <c r="M10" s="11"/>
      <c r="N10" s="2" t="s">
        <v>1306</v>
      </c>
    </row>
    <row r="11" spans="1:14" ht="12.75" customHeight="1">
      <c r="A11" s="10" t="str">
        <f t="shared" si="0"/>
        <v/>
      </c>
      <c r="B11" s="11"/>
      <c r="C11" s="11"/>
      <c r="D11" s="10"/>
      <c r="E11" s="12"/>
      <c r="F11" s="12"/>
      <c r="G11" s="211"/>
      <c r="H11" s="13"/>
      <c r="I11" s="13"/>
      <c r="J11" s="13"/>
      <c r="K11" s="13"/>
      <c r="L11" s="13" t="str">
        <f t="shared" si="1"/>
        <v/>
      </c>
      <c r="M11" s="11"/>
      <c r="N11" s="2" t="s">
        <v>1307</v>
      </c>
    </row>
    <row r="12" spans="1:14" ht="12.75" customHeight="1">
      <c r="A12" s="10" t="str">
        <f t="shared" si="0"/>
        <v/>
      </c>
      <c r="B12" s="11"/>
      <c r="C12" s="11"/>
      <c r="D12" s="10"/>
      <c r="E12" s="12"/>
      <c r="F12" s="12"/>
      <c r="G12" s="211"/>
      <c r="H12" s="13"/>
      <c r="I12" s="13"/>
      <c r="J12" s="13"/>
      <c r="K12" s="13"/>
      <c r="L12" s="13" t="str">
        <f t="shared" si="1"/>
        <v/>
      </c>
      <c r="M12" s="11"/>
      <c r="N12" s="2" t="s">
        <v>1308</v>
      </c>
    </row>
    <row r="13" spans="1:14" ht="12.75" customHeight="1">
      <c r="A13" s="10" t="str">
        <f t="shared" si="0"/>
        <v/>
      </c>
      <c r="B13" s="11"/>
      <c r="C13" s="11"/>
      <c r="D13" s="10"/>
      <c r="E13" s="12"/>
      <c r="F13" s="12"/>
      <c r="G13" s="211"/>
      <c r="H13" s="13"/>
      <c r="I13" s="13"/>
      <c r="J13" s="13"/>
      <c r="K13" s="13"/>
      <c r="L13" s="13" t="str">
        <f t="shared" si="1"/>
        <v/>
      </c>
      <c r="M13" s="11"/>
      <c r="N13" s="2" t="s">
        <v>1309</v>
      </c>
    </row>
    <row r="14" spans="1:14" ht="12.75" customHeight="1">
      <c r="A14" s="10" t="str">
        <f t="shared" si="0"/>
        <v/>
      </c>
      <c r="B14" s="11"/>
      <c r="C14" s="11"/>
      <c r="D14" s="10"/>
      <c r="E14" s="12"/>
      <c r="F14" s="12"/>
      <c r="G14" s="211"/>
      <c r="H14" s="13"/>
      <c r="I14" s="13"/>
      <c r="J14" s="13"/>
      <c r="K14" s="13"/>
      <c r="L14" s="13" t="str">
        <f t="shared" si="1"/>
        <v/>
      </c>
      <c r="M14" s="11"/>
      <c r="N14" s="2" t="s">
        <v>1310</v>
      </c>
    </row>
    <row r="15" spans="1:14" ht="12.75" customHeight="1">
      <c r="A15" s="10" t="str">
        <f t="shared" si="0"/>
        <v/>
      </c>
      <c r="B15" s="11"/>
      <c r="C15" s="11"/>
      <c r="D15" s="10"/>
      <c r="E15" s="12"/>
      <c r="F15" s="12"/>
      <c r="G15" s="211"/>
      <c r="H15" s="13"/>
      <c r="I15" s="13"/>
      <c r="J15" s="13"/>
      <c r="K15" s="13"/>
      <c r="L15" s="13" t="str">
        <f t="shared" si="1"/>
        <v/>
      </c>
      <c r="M15" s="11"/>
      <c r="N15" s="2" t="s">
        <v>1311</v>
      </c>
    </row>
    <row r="16" spans="1:14" ht="12.75" customHeight="1">
      <c r="A16" s="10" t="str">
        <f t="shared" si="0"/>
        <v/>
      </c>
      <c r="B16" s="11"/>
      <c r="C16" s="11"/>
      <c r="D16" s="10"/>
      <c r="E16" s="12"/>
      <c r="F16" s="12"/>
      <c r="G16" s="211"/>
      <c r="H16" s="13"/>
      <c r="I16" s="13"/>
      <c r="J16" s="13"/>
      <c r="K16" s="13"/>
      <c r="L16" s="13" t="str">
        <f t="shared" si="1"/>
        <v/>
      </c>
      <c r="M16" s="11"/>
      <c r="N16" s="2" t="s">
        <v>1312</v>
      </c>
    </row>
    <row r="17" spans="1:14" ht="12.75" customHeight="1">
      <c r="A17" s="10" t="str">
        <f t="shared" si="0"/>
        <v/>
      </c>
      <c r="B17" s="11"/>
      <c r="C17" s="11"/>
      <c r="D17" s="10"/>
      <c r="E17" s="12"/>
      <c r="F17" s="12"/>
      <c r="G17" s="211"/>
      <c r="H17" s="13"/>
      <c r="I17" s="13"/>
      <c r="J17" s="13"/>
      <c r="K17" s="13"/>
      <c r="L17" s="13" t="str">
        <f t="shared" si="1"/>
        <v/>
      </c>
      <c r="M17" s="11"/>
      <c r="N17" s="2" t="s">
        <v>1313</v>
      </c>
    </row>
    <row r="18" spans="1:14" ht="12.75" customHeight="1">
      <c r="A18" s="10" t="str">
        <f t="shared" si="0"/>
        <v/>
      </c>
      <c r="B18" s="11"/>
      <c r="C18" s="11"/>
      <c r="D18" s="10"/>
      <c r="E18" s="12"/>
      <c r="F18" s="12"/>
      <c r="G18" s="211"/>
      <c r="H18" s="13"/>
      <c r="I18" s="13"/>
      <c r="J18" s="13"/>
      <c r="K18" s="13"/>
      <c r="L18" s="13" t="str">
        <f t="shared" si="1"/>
        <v/>
      </c>
      <c r="M18" s="11"/>
      <c r="N18" s="2" t="s">
        <v>1314</v>
      </c>
    </row>
    <row r="19" spans="1:14" ht="12.75" customHeight="1">
      <c r="A19" s="10" t="str">
        <f t="shared" si="0"/>
        <v/>
      </c>
      <c r="B19" s="11"/>
      <c r="C19" s="11"/>
      <c r="D19" s="10"/>
      <c r="E19" s="12"/>
      <c r="F19" s="12"/>
      <c r="G19" s="211"/>
      <c r="H19" s="13"/>
      <c r="I19" s="13"/>
      <c r="J19" s="13"/>
      <c r="K19" s="13"/>
      <c r="L19" s="13" t="str">
        <f t="shared" si="1"/>
        <v/>
      </c>
      <c r="M19" s="11"/>
      <c r="N19" s="2" t="s">
        <v>1315</v>
      </c>
    </row>
    <row r="20" spans="1:14" ht="12.75" customHeight="1">
      <c r="A20" s="10" t="str">
        <f t="shared" si="0"/>
        <v/>
      </c>
      <c r="B20" s="11"/>
      <c r="C20" s="11"/>
      <c r="D20" s="10"/>
      <c r="E20" s="12"/>
      <c r="F20" s="12"/>
      <c r="G20" s="211"/>
      <c r="H20" s="13"/>
      <c r="I20" s="13"/>
      <c r="J20" s="13"/>
      <c r="K20" s="13"/>
      <c r="L20" s="13" t="str">
        <f t="shared" si="1"/>
        <v/>
      </c>
      <c r="M20" s="11"/>
      <c r="N20" s="2" t="s">
        <v>1316</v>
      </c>
    </row>
    <row r="21" spans="1:14" ht="12.75" customHeight="1">
      <c r="A21" s="10" t="str">
        <f t="shared" si="0"/>
        <v/>
      </c>
      <c r="B21" s="11"/>
      <c r="C21" s="11"/>
      <c r="D21" s="10"/>
      <c r="E21" s="12"/>
      <c r="F21" s="12"/>
      <c r="G21" s="211"/>
      <c r="H21" s="13"/>
      <c r="I21" s="13"/>
      <c r="J21" s="13"/>
      <c r="K21" s="13"/>
      <c r="L21" s="13" t="str">
        <f t="shared" si="1"/>
        <v/>
      </c>
      <c r="M21" s="11"/>
      <c r="N21" s="2" t="s">
        <v>1317</v>
      </c>
    </row>
    <row r="22" spans="1:14" ht="12.75" customHeight="1">
      <c r="A22" s="10" t="str">
        <f t="shared" si="0"/>
        <v/>
      </c>
      <c r="B22" s="11"/>
      <c r="C22" s="11"/>
      <c r="D22" s="10"/>
      <c r="E22" s="12"/>
      <c r="F22" s="12"/>
      <c r="G22" s="211"/>
      <c r="H22" s="13"/>
      <c r="I22" s="13"/>
      <c r="J22" s="13"/>
      <c r="K22" s="13"/>
      <c r="L22" s="13" t="str">
        <f t="shared" si="1"/>
        <v/>
      </c>
      <c r="M22" s="11"/>
      <c r="N22" s="2" t="s">
        <v>1318</v>
      </c>
    </row>
    <row r="23" spans="1:14" ht="12.75" customHeight="1">
      <c r="A23" s="10" t="str">
        <f t="shared" si="0"/>
        <v/>
      </c>
      <c r="B23" s="11"/>
      <c r="C23" s="11"/>
      <c r="D23" s="10"/>
      <c r="E23" s="12"/>
      <c r="F23" s="12"/>
      <c r="G23" s="211"/>
      <c r="H23" s="13"/>
      <c r="I23" s="13"/>
      <c r="J23" s="13"/>
      <c r="K23" s="13"/>
      <c r="L23" s="13" t="str">
        <f t="shared" si="1"/>
        <v/>
      </c>
      <c r="M23" s="11"/>
      <c r="N23" s="2" t="s">
        <v>1319</v>
      </c>
    </row>
    <row r="24" spans="1:14" ht="12.75" customHeight="1">
      <c r="A24" s="10" t="str">
        <f t="shared" si="0"/>
        <v/>
      </c>
      <c r="B24" s="11"/>
      <c r="C24" s="11"/>
      <c r="D24" s="10"/>
      <c r="E24" s="12"/>
      <c r="F24" s="12"/>
      <c r="G24" s="211"/>
      <c r="H24" s="13"/>
      <c r="I24" s="13"/>
      <c r="J24" s="13"/>
      <c r="K24" s="13"/>
      <c r="L24" s="13" t="str">
        <f t="shared" si="1"/>
        <v/>
      </c>
      <c r="M24" s="11"/>
      <c r="N24" s="2" t="s">
        <v>1320</v>
      </c>
    </row>
    <row r="25" spans="1:14" ht="12.75" customHeight="1">
      <c r="A25" s="664" t="s">
        <v>1296</v>
      </c>
      <c r="B25" s="673"/>
      <c r="C25" s="11"/>
      <c r="D25" s="10"/>
      <c r="E25" s="38"/>
      <c r="F25" s="38"/>
      <c r="G25" s="211"/>
      <c r="H25" s="13"/>
      <c r="I25" s="13">
        <f>SUM(I8:I24)</f>
        <v>0</v>
      </c>
      <c r="J25" s="13">
        <f>SUM(J8:J24)</f>
        <v>0</v>
      </c>
      <c r="K25" s="13">
        <f>SUM(K8:K24)</f>
        <v>0</v>
      </c>
      <c r="L25" s="13" t="str">
        <f t="shared" si="1"/>
        <v/>
      </c>
      <c r="M25" s="11"/>
    </row>
    <row r="26" spans="1:14" ht="12.75" customHeight="1">
      <c r="A26" s="664" t="s">
        <v>1297</v>
      </c>
      <c r="B26" s="673"/>
      <c r="C26" s="11"/>
      <c r="D26" s="10"/>
      <c r="E26" s="38"/>
      <c r="F26" s="38"/>
      <c r="G26" s="211"/>
      <c r="H26" s="13"/>
      <c r="I26" s="13">
        <f>J25</f>
        <v>0</v>
      </c>
      <c r="J26" s="13"/>
      <c r="K26" s="13"/>
      <c r="L26" s="13"/>
      <c r="M26" s="11"/>
    </row>
    <row r="27" spans="1:14" ht="15.75" customHeight="1">
      <c r="A27" s="659" t="s">
        <v>1298</v>
      </c>
      <c r="B27" s="677"/>
      <c r="C27" s="15"/>
      <c r="D27" s="15"/>
      <c r="E27" s="19"/>
      <c r="F27" s="19"/>
      <c r="G27" s="212"/>
      <c r="H27" s="16"/>
      <c r="I27" s="15">
        <f>I25-I26</f>
        <v>0</v>
      </c>
      <c r="J27" s="15"/>
      <c r="K27" s="19">
        <f>K25</f>
        <v>0</v>
      </c>
      <c r="L27" s="13" t="str">
        <f>IF(I27-J27=0,"",(K27-I27+J27)/(I27-J27)*100)</f>
        <v/>
      </c>
      <c r="M27" s="16"/>
    </row>
    <row r="28" spans="1:14" ht="15.75" customHeight="1">
      <c r="A28" s="3" t="str">
        <f>基本信息输入表!$K$6&amp;"填表人："&amp;基本信息输入表!$M$45</f>
        <v>被评估单位填表人：</v>
      </c>
      <c r="K28" s="3" t="str">
        <f>"评估人员："&amp;基本信息输入表!$Q$45</f>
        <v>评估人员：</v>
      </c>
      <c r="N28" s="2" t="s">
        <v>533</v>
      </c>
    </row>
    <row r="29" spans="1:14" ht="15.75" customHeight="1">
      <c r="A29" s="3" t="str">
        <f>"填表日期："&amp;YEAR(基本信息输入表!$O$45)&amp;"年"&amp;MONTH(基本信息输入表!$O$45)&amp;"月"&amp;DAY(基本信息输入表!$O$45)&amp;"日"</f>
        <v>填表日期：1900年1月0日</v>
      </c>
    </row>
  </sheetData>
  <mergeCells count="18">
    <mergeCell ref="L6:L7"/>
    <mergeCell ref="M6:M7"/>
    <mergeCell ref="A2:M2"/>
    <mergeCell ref="A3:M3"/>
    <mergeCell ref="A25:B25"/>
    <mergeCell ref="D6:D7"/>
    <mergeCell ref="E6:E7"/>
    <mergeCell ref="F6:F7"/>
    <mergeCell ref="G6:G7"/>
    <mergeCell ref="H6:H7"/>
    <mergeCell ref="I6:I7"/>
    <mergeCell ref="J6:J7"/>
    <mergeCell ref="K6:K7"/>
    <mergeCell ref="A26:B26"/>
    <mergeCell ref="A27:B27"/>
    <mergeCell ref="A6:A7"/>
    <mergeCell ref="B6:B7"/>
    <mergeCell ref="C6:C7"/>
  </mergeCells>
  <phoneticPr fontId="33" type="noConversion"/>
  <hyperlinks>
    <hyperlink ref="A1" location="索引目录!A1" display="返回索引目录" xr:uid="{00000000-0004-0000-2E00-000000000000}"/>
  </hyperlinks>
  <printOptions horizontalCentered="1"/>
  <pageMargins left="0.98402777777777795" right="0.98402777777777795" top="0.98402777777777795" bottom="0.98402777777777795" header="0.47222222222222199" footer="0.35416666666666702"/>
  <pageSetup paperSize="9" scale="9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N30"/>
  <sheetViews>
    <sheetView showGridLines="0" topLeftCell="A10" zoomScale="96" zoomScaleNormal="96" workbookViewId="0">
      <selection activeCell="M8" sqref="M8:R8"/>
    </sheetView>
  </sheetViews>
  <sheetFormatPr defaultColWidth="9" defaultRowHeight="15.75" customHeight="1"/>
  <cols>
    <col min="1" max="1" width="5.75" style="3" customWidth="1"/>
    <col min="2" max="2" width="15.25" style="3" customWidth="1"/>
    <col min="3" max="4" width="11.25" style="3" customWidth="1"/>
    <col min="5" max="6" width="8" style="3" customWidth="1"/>
    <col min="7" max="7" width="9.75" style="3" customWidth="1"/>
    <col min="8" max="8" width="6.75" style="3" customWidth="1"/>
    <col min="9" max="9" width="8" style="3" customWidth="1"/>
    <col min="10" max="10" width="15" style="3" customWidth="1"/>
    <col min="11" max="11" width="9.75" style="3" customWidth="1"/>
    <col min="12" max="12" width="7.75" style="3" customWidth="1"/>
    <col min="13" max="13" width="9" style="3" customWidth="1"/>
    <col min="14" max="14" width="9" style="2" customWidth="1"/>
    <col min="15" max="16" width="9" style="3" customWidth="1"/>
    <col min="17" max="16384" width="9" style="3"/>
  </cols>
  <sheetData>
    <row r="1" spans="1:14" ht="15.75" customHeight="1">
      <c r="A1" s="4" t="s">
        <v>125</v>
      </c>
    </row>
    <row r="2" spans="1:14" s="1" customFormat="1" ht="30" customHeight="1">
      <c r="A2" s="651" t="s">
        <v>1321</v>
      </c>
      <c r="B2" s="652"/>
      <c r="C2" s="652"/>
      <c r="D2" s="652"/>
      <c r="E2" s="652"/>
      <c r="F2" s="652"/>
      <c r="G2" s="652"/>
      <c r="H2" s="652"/>
      <c r="I2" s="652"/>
      <c r="J2" s="652"/>
      <c r="K2" s="652"/>
      <c r="L2" s="652"/>
      <c r="M2" s="652"/>
      <c r="N2" s="5"/>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2"/>
      <c r="M4" s="17" t="s">
        <v>1322</v>
      </c>
    </row>
    <row r="5" spans="1:14" ht="15.75" customHeight="1">
      <c r="A5" s="3" t="str">
        <f>基本信息输入表!K6&amp;"："&amp;基本信息输入表!M6</f>
        <v>被评估单位：西安曲江影视投资（集团）有限公司</v>
      </c>
      <c r="M5" s="17" t="s">
        <v>561</v>
      </c>
    </row>
    <row r="6" spans="1:14" s="2" customFormat="1" ht="15.75" customHeight="1">
      <c r="A6" s="671" t="s">
        <v>127</v>
      </c>
      <c r="B6" s="671" t="s">
        <v>597</v>
      </c>
      <c r="C6" s="671" t="s">
        <v>1323</v>
      </c>
      <c r="D6" s="671" t="s">
        <v>1324</v>
      </c>
      <c r="E6" s="671" t="s">
        <v>600</v>
      </c>
      <c r="F6" s="671" t="s">
        <v>1325</v>
      </c>
      <c r="G6" s="671" t="s">
        <v>1277</v>
      </c>
      <c r="H6" s="671" t="s">
        <v>631</v>
      </c>
      <c r="I6" s="671" t="s">
        <v>412</v>
      </c>
      <c r="J6" s="671" t="s">
        <v>828</v>
      </c>
      <c r="K6" s="665" t="s">
        <v>413</v>
      </c>
      <c r="L6" s="665" t="s">
        <v>415</v>
      </c>
      <c r="M6" s="665" t="s">
        <v>143</v>
      </c>
    </row>
    <row r="7" spans="1:14" ht="12.75" customHeight="1">
      <c r="A7" s="674"/>
      <c r="B7" s="674"/>
      <c r="C7" s="674"/>
      <c r="D7" s="674"/>
      <c r="E7" s="674"/>
      <c r="F7" s="674"/>
      <c r="G7" s="674"/>
      <c r="H7" s="674"/>
      <c r="I7" s="674"/>
      <c r="J7" s="674"/>
      <c r="K7" s="674"/>
      <c r="L7" s="674"/>
      <c r="M7" s="674"/>
      <c r="N7" s="2" t="s">
        <v>516</v>
      </c>
    </row>
    <row r="8" spans="1:14" ht="12.75" customHeight="1">
      <c r="A8" s="10" t="str">
        <f t="shared" ref="A8:A24" si="0">IF(B8="","",ROW()-7)</f>
        <v/>
      </c>
      <c r="B8" s="11"/>
      <c r="C8" s="11"/>
      <c r="D8" s="10"/>
      <c r="E8" s="12"/>
      <c r="F8" s="36"/>
      <c r="G8" s="13"/>
      <c r="H8" s="13"/>
      <c r="I8" s="13"/>
      <c r="J8" s="13"/>
      <c r="K8" s="13"/>
      <c r="L8" s="13" t="str">
        <f t="shared" ref="L8:L25" si="1">IF(I8-J8=0,"",(K8-I8+J8)/(I8-J8)*100)</f>
        <v/>
      </c>
      <c r="M8" s="11"/>
      <c r="N8" s="2" t="s">
        <v>1326</v>
      </c>
    </row>
    <row r="9" spans="1:14" ht="12.75" customHeight="1">
      <c r="A9" s="10" t="str">
        <f t="shared" si="0"/>
        <v/>
      </c>
      <c r="B9" s="11"/>
      <c r="C9" s="11"/>
      <c r="D9" s="10"/>
      <c r="E9" s="12"/>
      <c r="F9" s="36"/>
      <c r="G9" s="13"/>
      <c r="H9" s="13"/>
      <c r="I9" s="13"/>
      <c r="J9" s="13"/>
      <c r="K9" s="13"/>
      <c r="L9" s="13" t="str">
        <f t="shared" si="1"/>
        <v/>
      </c>
      <c r="M9" s="11"/>
      <c r="N9" s="2" t="s">
        <v>1327</v>
      </c>
    </row>
    <row r="10" spans="1:14" ht="12.75" customHeight="1">
      <c r="A10" s="10" t="str">
        <f t="shared" si="0"/>
        <v/>
      </c>
      <c r="B10" s="11"/>
      <c r="C10" s="11"/>
      <c r="D10" s="10"/>
      <c r="E10" s="12"/>
      <c r="F10" s="36"/>
      <c r="G10" s="13"/>
      <c r="H10" s="13"/>
      <c r="I10" s="13"/>
      <c r="J10" s="13"/>
      <c r="K10" s="13"/>
      <c r="L10" s="13" t="str">
        <f t="shared" si="1"/>
        <v/>
      </c>
      <c r="M10" s="11"/>
      <c r="N10" s="2" t="s">
        <v>1328</v>
      </c>
    </row>
    <row r="11" spans="1:14" ht="12.75" customHeight="1">
      <c r="A11" s="10" t="str">
        <f t="shared" si="0"/>
        <v/>
      </c>
      <c r="B11" s="11"/>
      <c r="C11" s="11"/>
      <c r="D11" s="10"/>
      <c r="E11" s="12"/>
      <c r="F11" s="36"/>
      <c r="G11" s="13"/>
      <c r="H11" s="13"/>
      <c r="I11" s="13"/>
      <c r="J11" s="13"/>
      <c r="K11" s="13"/>
      <c r="L11" s="13" t="str">
        <f t="shared" si="1"/>
        <v/>
      </c>
      <c r="M11" s="11"/>
      <c r="N11" s="2" t="s">
        <v>1329</v>
      </c>
    </row>
    <row r="12" spans="1:14" ht="12.75" customHeight="1">
      <c r="A12" s="10" t="str">
        <f t="shared" si="0"/>
        <v/>
      </c>
      <c r="B12" s="11"/>
      <c r="C12" s="11"/>
      <c r="D12" s="10"/>
      <c r="E12" s="12"/>
      <c r="F12" s="36"/>
      <c r="G12" s="13"/>
      <c r="H12" s="13"/>
      <c r="I12" s="13"/>
      <c r="J12" s="13"/>
      <c r="K12" s="13"/>
      <c r="L12" s="13" t="str">
        <f t="shared" si="1"/>
        <v/>
      </c>
      <c r="M12" s="11"/>
      <c r="N12" s="2" t="s">
        <v>1330</v>
      </c>
    </row>
    <row r="13" spans="1:14" ht="12.75" customHeight="1">
      <c r="A13" s="10" t="str">
        <f t="shared" si="0"/>
        <v/>
      </c>
      <c r="B13" s="11"/>
      <c r="C13" s="11"/>
      <c r="D13" s="10"/>
      <c r="E13" s="12"/>
      <c r="F13" s="36"/>
      <c r="G13" s="13"/>
      <c r="H13" s="13"/>
      <c r="I13" s="13"/>
      <c r="J13" s="13"/>
      <c r="K13" s="13"/>
      <c r="L13" s="13" t="str">
        <f t="shared" si="1"/>
        <v/>
      </c>
      <c r="M13" s="11"/>
      <c r="N13" s="2" t="s">
        <v>1331</v>
      </c>
    </row>
    <row r="14" spans="1:14" ht="12.75" customHeight="1">
      <c r="A14" s="10" t="str">
        <f t="shared" si="0"/>
        <v/>
      </c>
      <c r="B14" s="11"/>
      <c r="C14" s="11"/>
      <c r="D14" s="10"/>
      <c r="E14" s="12"/>
      <c r="F14" s="36"/>
      <c r="G14" s="13"/>
      <c r="H14" s="13"/>
      <c r="I14" s="13"/>
      <c r="J14" s="13"/>
      <c r="K14" s="13"/>
      <c r="L14" s="13" t="str">
        <f t="shared" si="1"/>
        <v/>
      </c>
      <c r="M14" s="11"/>
      <c r="N14" s="2" t="s">
        <v>1332</v>
      </c>
    </row>
    <row r="15" spans="1:14" ht="12.75" customHeight="1">
      <c r="A15" s="10" t="str">
        <f t="shared" si="0"/>
        <v/>
      </c>
      <c r="B15" s="11"/>
      <c r="C15" s="11"/>
      <c r="D15" s="10"/>
      <c r="E15" s="12"/>
      <c r="F15" s="36"/>
      <c r="G15" s="13"/>
      <c r="H15" s="13"/>
      <c r="I15" s="13"/>
      <c r="J15" s="13"/>
      <c r="K15" s="13"/>
      <c r="L15" s="13" t="str">
        <f t="shared" si="1"/>
        <v/>
      </c>
      <c r="M15" s="11"/>
      <c r="N15" s="2" t="s">
        <v>1333</v>
      </c>
    </row>
    <row r="16" spans="1:14" ht="12.75" customHeight="1">
      <c r="A16" s="10" t="str">
        <f t="shared" si="0"/>
        <v/>
      </c>
      <c r="B16" s="11"/>
      <c r="C16" s="11"/>
      <c r="D16" s="10"/>
      <c r="E16" s="12"/>
      <c r="F16" s="36"/>
      <c r="G16" s="13"/>
      <c r="H16" s="13"/>
      <c r="I16" s="13"/>
      <c r="J16" s="13"/>
      <c r="K16" s="13"/>
      <c r="L16" s="13" t="str">
        <f t="shared" si="1"/>
        <v/>
      </c>
      <c r="M16" s="11"/>
      <c r="N16" s="2" t="s">
        <v>1334</v>
      </c>
    </row>
    <row r="17" spans="1:14" ht="12.75" customHeight="1">
      <c r="A17" s="10" t="str">
        <f t="shared" si="0"/>
        <v/>
      </c>
      <c r="B17" s="11"/>
      <c r="C17" s="11"/>
      <c r="D17" s="10"/>
      <c r="E17" s="12"/>
      <c r="F17" s="36"/>
      <c r="G17" s="13"/>
      <c r="H17" s="13"/>
      <c r="I17" s="13"/>
      <c r="J17" s="13"/>
      <c r="K17" s="13"/>
      <c r="L17" s="13" t="str">
        <f t="shared" si="1"/>
        <v/>
      </c>
      <c r="M17" s="11"/>
      <c r="N17" s="2" t="s">
        <v>1335</v>
      </c>
    </row>
    <row r="18" spans="1:14" ht="12.75" customHeight="1">
      <c r="A18" s="10" t="str">
        <f t="shared" si="0"/>
        <v/>
      </c>
      <c r="B18" s="11"/>
      <c r="C18" s="11"/>
      <c r="D18" s="10"/>
      <c r="E18" s="12"/>
      <c r="F18" s="36"/>
      <c r="G18" s="13"/>
      <c r="H18" s="13"/>
      <c r="I18" s="13"/>
      <c r="J18" s="13"/>
      <c r="K18" s="13"/>
      <c r="L18" s="13" t="str">
        <f t="shared" si="1"/>
        <v/>
      </c>
      <c r="M18" s="11"/>
      <c r="N18" s="2" t="s">
        <v>1336</v>
      </c>
    </row>
    <row r="19" spans="1:14" ht="12.75" customHeight="1">
      <c r="A19" s="10" t="str">
        <f t="shared" si="0"/>
        <v/>
      </c>
      <c r="B19" s="11"/>
      <c r="C19" s="11"/>
      <c r="D19" s="10"/>
      <c r="E19" s="12"/>
      <c r="F19" s="36"/>
      <c r="G19" s="13"/>
      <c r="H19" s="13"/>
      <c r="I19" s="13"/>
      <c r="J19" s="13"/>
      <c r="K19" s="13"/>
      <c r="L19" s="13" t="str">
        <f t="shared" si="1"/>
        <v/>
      </c>
      <c r="M19" s="11"/>
      <c r="N19" s="2" t="s">
        <v>1337</v>
      </c>
    </row>
    <row r="20" spans="1:14" ht="12.75" customHeight="1">
      <c r="A20" s="10" t="str">
        <f t="shared" si="0"/>
        <v/>
      </c>
      <c r="B20" s="11"/>
      <c r="C20" s="11"/>
      <c r="D20" s="10"/>
      <c r="E20" s="12"/>
      <c r="F20" s="36"/>
      <c r="G20" s="13"/>
      <c r="H20" s="13"/>
      <c r="I20" s="13"/>
      <c r="J20" s="13"/>
      <c r="K20" s="13"/>
      <c r="L20" s="13" t="str">
        <f t="shared" si="1"/>
        <v/>
      </c>
      <c r="M20" s="11"/>
      <c r="N20" s="2" t="s">
        <v>1338</v>
      </c>
    </row>
    <row r="21" spans="1:14" ht="12.75" customHeight="1">
      <c r="A21" s="10" t="str">
        <f t="shared" si="0"/>
        <v/>
      </c>
      <c r="B21" s="11"/>
      <c r="C21" s="11"/>
      <c r="D21" s="10"/>
      <c r="E21" s="12"/>
      <c r="F21" s="36"/>
      <c r="G21" s="13"/>
      <c r="H21" s="13"/>
      <c r="I21" s="13"/>
      <c r="J21" s="13"/>
      <c r="K21" s="13"/>
      <c r="L21" s="13" t="str">
        <f t="shared" si="1"/>
        <v/>
      </c>
      <c r="M21" s="11"/>
      <c r="N21" s="2" t="s">
        <v>1339</v>
      </c>
    </row>
    <row r="22" spans="1:14" ht="12.75" customHeight="1">
      <c r="A22" s="10" t="str">
        <f t="shared" si="0"/>
        <v/>
      </c>
      <c r="B22" s="11"/>
      <c r="C22" s="11"/>
      <c r="D22" s="10"/>
      <c r="E22" s="12"/>
      <c r="F22" s="36"/>
      <c r="G22" s="13"/>
      <c r="H22" s="13"/>
      <c r="I22" s="13"/>
      <c r="J22" s="13"/>
      <c r="K22" s="13"/>
      <c r="L22" s="13" t="str">
        <f t="shared" si="1"/>
        <v/>
      </c>
      <c r="M22" s="11"/>
      <c r="N22" s="2" t="s">
        <v>1340</v>
      </c>
    </row>
    <row r="23" spans="1:14" ht="12.75" customHeight="1">
      <c r="A23" s="10" t="str">
        <f t="shared" si="0"/>
        <v/>
      </c>
      <c r="B23" s="11"/>
      <c r="C23" s="11"/>
      <c r="D23" s="10"/>
      <c r="E23" s="12"/>
      <c r="F23" s="36"/>
      <c r="G23" s="13"/>
      <c r="H23" s="13"/>
      <c r="I23" s="13"/>
      <c r="J23" s="13"/>
      <c r="K23" s="13"/>
      <c r="L23" s="13" t="str">
        <f t="shared" si="1"/>
        <v/>
      </c>
      <c r="M23" s="11"/>
      <c r="N23" s="2" t="s">
        <v>1341</v>
      </c>
    </row>
    <row r="24" spans="1:14" ht="12.75" customHeight="1">
      <c r="A24" s="10" t="str">
        <f t="shared" si="0"/>
        <v/>
      </c>
      <c r="B24" s="11"/>
      <c r="C24" s="11"/>
      <c r="D24" s="10"/>
      <c r="E24" s="12"/>
      <c r="F24" s="36"/>
      <c r="G24" s="13"/>
      <c r="H24" s="13"/>
      <c r="I24" s="13"/>
      <c r="J24" s="13"/>
      <c r="K24" s="13"/>
      <c r="L24" s="13" t="str">
        <f t="shared" si="1"/>
        <v/>
      </c>
      <c r="M24" s="11"/>
      <c r="N24" s="2" t="s">
        <v>1342</v>
      </c>
    </row>
    <row r="25" spans="1:14" ht="12.75" customHeight="1">
      <c r="A25" s="664" t="s">
        <v>1296</v>
      </c>
      <c r="B25" s="673"/>
      <c r="C25" s="11"/>
      <c r="D25" s="10"/>
      <c r="E25" s="38"/>
      <c r="F25" s="36"/>
      <c r="G25" s="13"/>
      <c r="H25" s="13"/>
      <c r="I25" s="13">
        <f>SUM(I8:I24)</f>
        <v>0</v>
      </c>
      <c r="J25" s="13">
        <f>SUM(J8:J24)</f>
        <v>0</v>
      </c>
      <c r="K25" s="13">
        <f>SUM(K8:K24)</f>
        <v>0</v>
      </c>
      <c r="L25" s="13" t="str">
        <f t="shared" si="1"/>
        <v/>
      </c>
      <c r="M25" s="11"/>
    </row>
    <row r="26" spans="1:14" ht="12.75" customHeight="1">
      <c r="A26" s="664" t="s">
        <v>1297</v>
      </c>
      <c r="B26" s="673"/>
      <c r="C26" s="11"/>
      <c r="D26" s="10"/>
      <c r="E26" s="38"/>
      <c r="F26" s="36"/>
      <c r="G26" s="13"/>
      <c r="H26" s="13"/>
      <c r="I26" s="13">
        <f>J25</f>
        <v>0</v>
      </c>
      <c r="J26" s="13"/>
      <c r="K26" s="13"/>
      <c r="L26" s="13"/>
      <c r="M26" s="11"/>
    </row>
    <row r="27" spans="1:14" ht="15.75" customHeight="1">
      <c r="A27" s="659" t="s">
        <v>1298</v>
      </c>
      <c r="B27" s="677"/>
      <c r="C27" s="15"/>
      <c r="D27" s="15"/>
      <c r="E27" s="19"/>
      <c r="F27" s="19"/>
      <c r="G27" s="19"/>
      <c r="H27" s="16"/>
      <c r="I27" s="15">
        <f>I25-I26</f>
        <v>0</v>
      </c>
      <c r="J27" s="15"/>
      <c r="K27" s="19">
        <f>K25</f>
        <v>0</v>
      </c>
      <c r="L27" s="13" t="str">
        <f>IF(I27-J27=0,"",(K27-I27+J27)/(I27-J27)*100)</f>
        <v/>
      </c>
      <c r="M27" s="16"/>
    </row>
    <row r="28" spans="1:14" ht="15.75" customHeight="1">
      <c r="A28" s="3" t="str">
        <f>基本信息输入表!$K$6&amp;"填表人："&amp;基本信息输入表!$M$46</f>
        <v>被评估单位填表人：</v>
      </c>
      <c r="K28" s="3" t="str">
        <f>"评估人员："&amp;基本信息输入表!$Q$46</f>
        <v>评估人员：</v>
      </c>
      <c r="N28" s="2" t="s">
        <v>533</v>
      </c>
    </row>
    <row r="29" spans="1:14" ht="15.75" customHeight="1">
      <c r="A29" s="3" t="str">
        <f>"填表日期："&amp;YEAR(基本信息输入表!$O$46)&amp;"年"&amp;MONTH(基本信息输入表!$O$46)&amp;"月"&amp;DAY(基本信息输入表!$O$46)&amp;"日"</f>
        <v>填表日期：1900年1月0日</v>
      </c>
    </row>
    <row r="30" spans="1:14" ht="15.75" customHeight="1">
      <c r="N30" s="199"/>
    </row>
  </sheetData>
  <mergeCells count="18">
    <mergeCell ref="L6:L7"/>
    <mergeCell ref="M6:M7"/>
    <mergeCell ref="A2:M2"/>
    <mergeCell ref="A3:M3"/>
    <mergeCell ref="A25:B25"/>
    <mergeCell ref="D6:D7"/>
    <mergeCell ref="E6:E7"/>
    <mergeCell ref="F6:F7"/>
    <mergeCell ref="G6:G7"/>
    <mergeCell ref="H6:H7"/>
    <mergeCell ref="I6:I7"/>
    <mergeCell ref="J6:J7"/>
    <mergeCell ref="K6:K7"/>
    <mergeCell ref="A26:B26"/>
    <mergeCell ref="A27:B27"/>
    <mergeCell ref="A6:A7"/>
    <mergeCell ref="B6:B7"/>
    <mergeCell ref="C6:C7"/>
  </mergeCells>
  <phoneticPr fontId="33" type="noConversion"/>
  <hyperlinks>
    <hyperlink ref="A1" location="索引目录!A1" display="返回索引目录" xr:uid="{00000000-0004-0000-2F00-000000000000}"/>
  </hyperlinks>
  <printOptions horizontalCentered="1"/>
  <pageMargins left="0.98402777777777795" right="0.98402777777777795" top="0.98402777777777795" bottom="0.98402777777777795" header="0.47222222222222199" footer="0.35416666666666702"/>
  <pageSetup paperSize="9" scale="9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M30"/>
  <sheetViews>
    <sheetView showGridLines="0" topLeftCell="A5" zoomScale="96" zoomScaleNormal="96" workbookViewId="0">
      <selection activeCell="M8" sqref="M8:R8"/>
    </sheetView>
  </sheetViews>
  <sheetFormatPr defaultColWidth="9" defaultRowHeight="15.75" customHeight="1"/>
  <cols>
    <col min="1" max="1" width="4.25" style="3" customWidth="1"/>
    <col min="2" max="2" width="18" style="3" customWidth="1"/>
    <col min="3" max="3" width="8.5" style="3" customWidth="1"/>
    <col min="4" max="4" width="8" style="3" customWidth="1"/>
    <col min="5" max="5" width="6.25" style="3" customWidth="1"/>
    <col min="6" max="6" width="9.25" style="3" customWidth="1"/>
    <col min="7" max="8" width="8" style="3" customWidth="1"/>
    <col min="9" max="9" width="15" style="3" customWidth="1"/>
    <col min="10" max="10" width="9.75" style="3" customWidth="1"/>
    <col min="11" max="11" width="7.75" style="3" customWidth="1"/>
    <col min="12" max="12" width="9.25" style="3" customWidth="1"/>
    <col min="13" max="13" width="9" style="2" customWidth="1"/>
    <col min="14" max="15" width="9" style="3" customWidth="1"/>
    <col min="16" max="16384" width="9" style="3"/>
  </cols>
  <sheetData>
    <row r="1" spans="1:13" ht="15.75" customHeight="1">
      <c r="A1" s="4" t="s">
        <v>125</v>
      </c>
    </row>
    <row r="2" spans="1:13" s="1" customFormat="1" ht="30" customHeight="1">
      <c r="A2" s="651" t="s">
        <v>1343</v>
      </c>
      <c r="B2" s="652"/>
      <c r="C2" s="652"/>
      <c r="D2" s="652"/>
      <c r="E2" s="652"/>
      <c r="F2" s="652"/>
      <c r="G2" s="652"/>
      <c r="H2" s="652"/>
      <c r="I2" s="652"/>
      <c r="J2" s="652"/>
      <c r="K2" s="652"/>
      <c r="L2" s="652"/>
      <c r="M2" s="5"/>
    </row>
    <row r="3" spans="1:13" ht="15.75" customHeight="1">
      <c r="A3" s="653" t="str">
        <f>"评估基准日："&amp;TEXT(基本信息输入表!M7,"yyyy年mm月dd日")</f>
        <v>评估基准日：2025年07月31日</v>
      </c>
      <c r="B3" s="654"/>
      <c r="C3" s="654"/>
      <c r="D3" s="654"/>
      <c r="E3" s="654"/>
      <c r="F3" s="654"/>
      <c r="G3" s="654"/>
      <c r="H3" s="654"/>
      <c r="I3" s="654"/>
      <c r="J3" s="654"/>
      <c r="K3" s="654"/>
      <c r="L3" s="654"/>
    </row>
    <row r="4" spans="1:13" ht="14.25" customHeight="1">
      <c r="A4" s="2"/>
      <c r="B4" s="2"/>
      <c r="C4" s="2"/>
      <c r="D4" s="2"/>
      <c r="E4" s="2"/>
      <c r="F4" s="2"/>
      <c r="G4" s="2"/>
      <c r="H4" s="2"/>
      <c r="I4" s="2"/>
      <c r="J4" s="2"/>
      <c r="K4" s="656" t="s">
        <v>1344</v>
      </c>
      <c r="L4" s="654"/>
    </row>
    <row r="5" spans="1:13" ht="15.75" customHeight="1">
      <c r="A5" s="3" t="str">
        <f>基本信息输入表!K6&amp;"："&amp;基本信息输入表!M6</f>
        <v>被评估单位：西安曲江影视投资（集团）有限公司</v>
      </c>
      <c r="K5" s="657" t="s">
        <v>511</v>
      </c>
      <c r="L5" s="676"/>
    </row>
    <row r="6" spans="1:13" s="2" customFormat="1" ht="15.75" customHeight="1">
      <c r="A6" s="665" t="s">
        <v>127</v>
      </c>
      <c r="B6" s="665" t="s">
        <v>597</v>
      </c>
      <c r="C6" s="665" t="s">
        <v>1345</v>
      </c>
      <c r="D6" s="665" t="s">
        <v>600</v>
      </c>
      <c r="E6" s="665" t="s">
        <v>1302</v>
      </c>
      <c r="F6" s="665" t="s">
        <v>630</v>
      </c>
      <c r="G6" s="665" t="s">
        <v>1346</v>
      </c>
      <c r="H6" s="671" t="s">
        <v>412</v>
      </c>
      <c r="I6" s="671" t="s">
        <v>828</v>
      </c>
      <c r="J6" s="665" t="s">
        <v>413</v>
      </c>
      <c r="K6" s="665" t="s">
        <v>415</v>
      </c>
      <c r="L6" s="665" t="s">
        <v>143</v>
      </c>
    </row>
    <row r="7" spans="1:13" ht="12.75" customHeight="1">
      <c r="A7" s="674"/>
      <c r="B7" s="674"/>
      <c r="C7" s="674"/>
      <c r="D7" s="674"/>
      <c r="E7" s="674"/>
      <c r="F7" s="674"/>
      <c r="G7" s="674"/>
      <c r="H7" s="674"/>
      <c r="I7" s="674"/>
      <c r="J7" s="674"/>
      <c r="K7" s="674"/>
      <c r="L7" s="674"/>
      <c r="M7" s="2" t="s">
        <v>516</v>
      </c>
    </row>
    <row r="8" spans="1:13" ht="12.75" customHeight="1">
      <c r="A8" s="10" t="str">
        <f t="shared" ref="A8:A24" si="0">IF(B8="","",ROW()-7)</f>
        <v/>
      </c>
      <c r="B8" s="11"/>
      <c r="C8" s="11"/>
      <c r="D8" s="12"/>
      <c r="E8" s="12"/>
      <c r="F8" s="211"/>
      <c r="G8" s="13"/>
      <c r="H8" s="13"/>
      <c r="I8" s="13"/>
      <c r="J8" s="13"/>
      <c r="K8" s="13" t="str">
        <f t="shared" ref="K8:K25" si="1">IF(H8-I8=0,"",(J8-H8+I8)/(H8-I8)*100)</f>
        <v/>
      </c>
      <c r="L8" s="11"/>
      <c r="M8" s="2" t="s">
        <v>1347</v>
      </c>
    </row>
    <row r="9" spans="1:13" ht="12.75" customHeight="1">
      <c r="A9" s="10" t="str">
        <f t="shared" si="0"/>
        <v/>
      </c>
      <c r="B9" s="11"/>
      <c r="C9" s="11"/>
      <c r="D9" s="12"/>
      <c r="E9" s="12"/>
      <c r="F9" s="211"/>
      <c r="G9" s="13"/>
      <c r="H9" s="13"/>
      <c r="I9" s="13"/>
      <c r="J9" s="13"/>
      <c r="K9" s="13" t="str">
        <f t="shared" si="1"/>
        <v/>
      </c>
      <c r="L9" s="11"/>
      <c r="M9" s="2" t="s">
        <v>1348</v>
      </c>
    </row>
    <row r="10" spans="1:13" ht="12.75" customHeight="1">
      <c r="A10" s="10" t="str">
        <f t="shared" si="0"/>
        <v/>
      </c>
      <c r="B10" s="11"/>
      <c r="C10" s="11"/>
      <c r="D10" s="12"/>
      <c r="E10" s="12"/>
      <c r="F10" s="211"/>
      <c r="G10" s="13"/>
      <c r="H10" s="13"/>
      <c r="I10" s="13"/>
      <c r="J10" s="13"/>
      <c r="K10" s="13" t="str">
        <f t="shared" si="1"/>
        <v/>
      </c>
      <c r="L10" s="11"/>
      <c r="M10" s="2" t="s">
        <v>1349</v>
      </c>
    </row>
    <row r="11" spans="1:13" ht="12.75" customHeight="1">
      <c r="A11" s="10" t="str">
        <f t="shared" si="0"/>
        <v/>
      </c>
      <c r="B11" s="11"/>
      <c r="C11" s="11"/>
      <c r="D11" s="12"/>
      <c r="E11" s="12"/>
      <c r="F11" s="211"/>
      <c r="G11" s="13"/>
      <c r="H11" s="13"/>
      <c r="I11" s="13"/>
      <c r="J11" s="13"/>
      <c r="K11" s="13" t="str">
        <f t="shared" si="1"/>
        <v/>
      </c>
      <c r="L11" s="11"/>
      <c r="M11" s="2" t="s">
        <v>1350</v>
      </c>
    </row>
    <row r="12" spans="1:13" ht="12.75" customHeight="1">
      <c r="A12" s="10" t="str">
        <f t="shared" si="0"/>
        <v/>
      </c>
      <c r="B12" s="11"/>
      <c r="C12" s="11"/>
      <c r="D12" s="12"/>
      <c r="E12" s="12"/>
      <c r="F12" s="211"/>
      <c r="G12" s="13"/>
      <c r="H12" s="13"/>
      <c r="I12" s="13"/>
      <c r="J12" s="13"/>
      <c r="K12" s="13" t="str">
        <f t="shared" si="1"/>
        <v/>
      </c>
      <c r="L12" s="11"/>
      <c r="M12" s="2" t="s">
        <v>1351</v>
      </c>
    </row>
    <row r="13" spans="1:13" ht="12.75" customHeight="1">
      <c r="A13" s="10" t="str">
        <f t="shared" si="0"/>
        <v/>
      </c>
      <c r="B13" s="11"/>
      <c r="C13" s="11"/>
      <c r="D13" s="12"/>
      <c r="E13" s="12"/>
      <c r="F13" s="211"/>
      <c r="G13" s="13"/>
      <c r="H13" s="13"/>
      <c r="I13" s="13"/>
      <c r="J13" s="13"/>
      <c r="K13" s="13" t="str">
        <f t="shared" si="1"/>
        <v/>
      </c>
      <c r="L13" s="11"/>
      <c r="M13" s="2" t="s">
        <v>1352</v>
      </c>
    </row>
    <row r="14" spans="1:13" ht="12.75" customHeight="1">
      <c r="A14" s="10" t="str">
        <f t="shared" si="0"/>
        <v/>
      </c>
      <c r="B14" s="11"/>
      <c r="C14" s="11"/>
      <c r="D14" s="12"/>
      <c r="E14" s="12"/>
      <c r="F14" s="211"/>
      <c r="G14" s="13"/>
      <c r="H14" s="13"/>
      <c r="I14" s="13"/>
      <c r="J14" s="13"/>
      <c r="K14" s="13" t="str">
        <f t="shared" si="1"/>
        <v/>
      </c>
      <c r="L14" s="11"/>
      <c r="M14" s="2" t="s">
        <v>1353</v>
      </c>
    </row>
    <row r="15" spans="1:13" ht="12.75" customHeight="1">
      <c r="A15" s="10" t="str">
        <f t="shared" si="0"/>
        <v/>
      </c>
      <c r="B15" s="11"/>
      <c r="C15" s="11"/>
      <c r="D15" s="12"/>
      <c r="E15" s="12"/>
      <c r="F15" s="211"/>
      <c r="G15" s="13"/>
      <c r="H15" s="13"/>
      <c r="I15" s="13"/>
      <c r="J15" s="13"/>
      <c r="K15" s="13" t="str">
        <f t="shared" si="1"/>
        <v/>
      </c>
      <c r="L15" s="11"/>
      <c r="M15" s="2" t="s">
        <v>1354</v>
      </c>
    </row>
    <row r="16" spans="1:13" ht="12.75" customHeight="1">
      <c r="A16" s="10" t="str">
        <f t="shared" si="0"/>
        <v/>
      </c>
      <c r="B16" s="11"/>
      <c r="C16" s="11"/>
      <c r="D16" s="12"/>
      <c r="E16" s="12"/>
      <c r="F16" s="211"/>
      <c r="G16" s="13"/>
      <c r="H16" s="13"/>
      <c r="I16" s="13"/>
      <c r="J16" s="13"/>
      <c r="K16" s="13" t="str">
        <f t="shared" si="1"/>
        <v/>
      </c>
      <c r="L16" s="11"/>
      <c r="M16" s="2" t="s">
        <v>1355</v>
      </c>
    </row>
    <row r="17" spans="1:13" ht="12.75" customHeight="1">
      <c r="A17" s="10" t="str">
        <f t="shared" si="0"/>
        <v/>
      </c>
      <c r="B17" s="11"/>
      <c r="C17" s="11"/>
      <c r="D17" s="12"/>
      <c r="E17" s="12"/>
      <c r="F17" s="211"/>
      <c r="G17" s="13"/>
      <c r="H17" s="13"/>
      <c r="I17" s="13"/>
      <c r="J17" s="13"/>
      <c r="K17" s="13" t="str">
        <f t="shared" si="1"/>
        <v/>
      </c>
      <c r="L17" s="11"/>
      <c r="M17" s="2" t="s">
        <v>1356</v>
      </c>
    </row>
    <row r="18" spans="1:13" ht="12.75" customHeight="1">
      <c r="A18" s="10" t="str">
        <f t="shared" si="0"/>
        <v/>
      </c>
      <c r="B18" s="11"/>
      <c r="C18" s="11"/>
      <c r="D18" s="12"/>
      <c r="E18" s="12"/>
      <c r="F18" s="211"/>
      <c r="G18" s="13"/>
      <c r="H18" s="13"/>
      <c r="I18" s="13"/>
      <c r="J18" s="13"/>
      <c r="K18" s="13" t="str">
        <f t="shared" si="1"/>
        <v/>
      </c>
      <c r="L18" s="11"/>
      <c r="M18" s="2" t="s">
        <v>1357</v>
      </c>
    </row>
    <row r="19" spans="1:13" ht="12.75" customHeight="1">
      <c r="A19" s="10" t="str">
        <f t="shared" si="0"/>
        <v/>
      </c>
      <c r="B19" s="11"/>
      <c r="C19" s="11"/>
      <c r="D19" s="12"/>
      <c r="E19" s="12"/>
      <c r="F19" s="211"/>
      <c r="G19" s="13"/>
      <c r="H19" s="13"/>
      <c r="I19" s="13"/>
      <c r="J19" s="13"/>
      <c r="K19" s="13" t="str">
        <f t="shared" si="1"/>
        <v/>
      </c>
      <c r="L19" s="11"/>
      <c r="M19" s="2" t="s">
        <v>1358</v>
      </c>
    </row>
    <row r="20" spans="1:13" ht="12.75" customHeight="1">
      <c r="A20" s="10" t="str">
        <f t="shared" si="0"/>
        <v/>
      </c>
      <c r="B20" s="11"/>
      <c r="C20" s="11"/>
      <c r="D20" s="12"/>
      <c r="E20" s="12"/>
      <c r="F20" s="211"/>
      <c r="G20" s="13"/>
      <c r="H20" s="13"/>
      <c r="I20" s="13"/>
      <c r="J20" s="13"/>
      <c r="K20" s="13" t="str">
        <f t="shared" si="1"/>
        <v/>
      </c>
      <c r="L20" s="11"/>
      <c r="M20" s="2" t="s">
        <v>1359</v>
      </c>
    </row>
    <row r="21" spans="1:13" ht="12.75" customHeight="1">
      <c r="A21" s="10" t="str">
        <f t="shared" si="0"/>
        <v/>
      </c>
      <c r="B21" s="11"/>
      <c r="C21" s="11"/>
      <c r="D21" s="12"/>
      <c r="E21" s="12"/>
      <c r="F21" s="211"/>
      <c r="G21" s="13"/>
      <c r="H21" s="13"/>
      <c r="I21" s="13"/>
      <c r="J21" s="13"/>
      <c r="K21" s="13" t="str">
        <f t="shared" si="1"/>
        <v/>
      </c>
      <c r="L21" s="11"/>
      <c r="M21" s="2" t="s">
        <v>1360</v>
      </c>
    </row>
    <row r="22" spans="1:13" ht="12.75" customHeight="1">
      <c r="A22" s="10" t="str">
        <f t="shared" si="0"/>
        <v/>
      </c>
      <c r="B22" s="11"/>
      <c r="C22" s="11"/>
      <c r="D22" s="12"/>
      <c r="E22" s="12"/>
      <c r="F22" s="211"/>
      <c r="G22" s="13"/>
      <c r="H22" s="13"/>
      <c r="I22" s="13"/>
      <c r="J22" s="13"/>
      <c r="K22" s="13" t="str">
        <f t="shared" si="1"/>
        <v/>
      </c>
      <c r="L22" s="11"/>
      <c r="M22" s="2" t="s">
        <v>1361</v>
      </c>
    </row>
    <row r="23" spans="1:13" ht="12.75" customHeight="1">
      <c r="A23" s="10" t="str">
        <f t="shared" si="0"/>
        <v/>
      </c>
      <c r="B23" s="11"/>
      <c r="C23" s="11"/>
      <c r="D23" s="12"/>
      <c r="E23" s="12"/>
      <c r="F23" s="211"/>
      <c r="G23" s="13"/>
      <c r="H23" s="13"/>
      <c r="I23" s="13"/>
      <c r="J23" s="13"/>
      <c r="K23" s="13" t="str">
        <f t="shared" si="1"/>
        <v/>
      </c>
      <c r="L23" s="11"/>
      <c r="M23" s="2" t="s">
        <v>1362</v>
      </c>
    </row>
    <row r="24" spans="1:13" ht="12.75" customHeight="1">
      <c r="A24" s="10" t="str">
        <f t="shared" si="0"/>
        <v/>
      </c>
      <c r="B24" s="11"/>
      <c r="C24" s="11"/>
      <c r="D24" s="12"/>
      <c r="E24" s="12"/>
      <c r="F24" s="211"/>
      <c r="G24" s="13"/>
      <c r="H24" s="13"/>
      <c r="I24" s="13"/>
      <c r="J24" s="13"/>
      <c r="K24" s="13" t="str">
        <f t="shared" si="1"/>
        <v/>
      </c>
      <c r="L24" s="11"/>
      <c r="M24" s="2" t="s">
        <v>1363</v>
      </c>
    </row>
    <row r="25" spans="1:13" ht="12.75" customHeight="1">
      <c r="A25" s="664" t="s">
        <v>1364</v>
      </c>
      <c r="B25" s="673"/>
      <c r="C25" s="11"/>
      <c r="D25" s="38"/>
      <c r="E25" s="38"/>
      <c r="F25" s="211"/>
      <c r="G25" s="13"/>
      <c r="H25" s="13">
        <f>SUM(H8:H24)</f>
        <v>0</v>
      </c>
      <c r="I25" s="13">
        <f>SUM(I8:I24)</f>
        <v>0</v>
      </c>
      <c r="J25" s="13">
        <f>SUM(J8:J24)</f>
        <v>0</v>
      </c>
      <c r="K25" s="13" t="str">
        <f t="shared" si="1"/>
        <v/>
      </c>
      <c r="L25" s="11"/>
    </row>
    <row r="26" spans="1:13" ht="12.75" customHeight="1">
      <c r="A26" s="664" t="s">
        <v>484</v>
      </c>
      <c r="B26" s="673"/>
      <c r="C26" s="11"/>
      <c r="D26" s="38"/>
      <c r="E26" s="38"/>
      <c r="F26" s="211"/>
      <c r="G26" s="13"/>
      <c r="H26" s="13">
        <f>I25</f>
        <v>0</v>
      </c>
      <c r="I26" s="13"/>
      <c r="J26" s="13"/>
      <c r="K26" s="13"/>
      <c r="L26" s="11"/>
    </row>
    <row r="27" spans="1:13" ht="15.75" customHeight="1">
      <c r="A27" s="659" t="s">
        <v>1365</v>
      </c>
      <c r="B27" s="677"/>
      <c r="C27" s="14"/>
      <c r="D27" s="14"/>
      <c r="E27" s="14"/>
      <c r="F27" s="29"/>
      <c r="G27" s="14"/>
      <c r="H27" s="15">
        <f>H25-H26</f>
        <v>0</v>
      </c>
      <c r="I27" s="15"/>
      <c r="J27" s="19">
        <f>J25</f>
        <v>0</v>
      </c>
      <c r="K27" s="13" t="str">
        <f>IF(H27-I27=0,"",(J27-H27+I27)/(H27-I27)*100)</f>
        <v/>
      </c>
      <c r="L27" s="16"/>
    </row>
    <row r="28" spans="1:13" ht="15.75" customHeight="1">
      <c r="A28" s="3" t="str">
        <f>基本信息输入表!$K$6&amp;"填表人："&amp;基本信息输入表!$M$47</f>
        <v>被评估单位填表人：</v>
      </c>
      <c r="J28" s="3" t="str">
        <f>"评估人员："&amp;基本信息输入表!$Q$47</f>
        <v>评估人员：</v>
      </c>
      <c r="M28" s="2" t="s">
        <v>533</v>
      </c>
    </row>
    <row r="29" spans="1:13" ht="15.75" customHeight="1">
      <c r="A29" s="3" t="str">
        <f>"填表日期："&amp;YEAR(基本信息输入表!$O$47)&amp;"年"&amp;MONTH(基本信息输入表!$O$47)&amp;"月"&amp;DAY(基本信息输入表!$O$47)&amp;"日"</f>
        <v>填表日期：1900年1月0日</v>
      </c>
    </row>
    <row r="30" spans="1:13" ht="15.75" customHeight="1">
      <c r="L30" s="3" t="s">
        <v>1366</v>
      </c>
    </row>
  </sheetData>
  <mergeCells count="19">
    <mergeCell ref="A26:B26"/>
    <mergeCell ref="A27:B27"/>
    <mergeCell ref="A6:A7"/>
    <mergeCell ref="B6:B7"/>
    <mergeCell ref="C6:C7"/>
    <mergeCell ref="A2:L2"/>
    <mergeCell ref="A3:L3"/>
    <mergeCell ref="K4:L4"/>
    <mergeCell ref="K5:L5"/>
    <mergeCell ref="A25:B25"/>
    <mergeCell ref="D6:D7"/>
    <mergeCell ref="E6:E7"/>
    <mergeCell ref="F6:F7"/>
    <mergeCell ref="G6:G7"/>
    <mergeCell ref="H6:H7"/>
    <mergeCell ref="I6:I7"/>
    <mergeCell ref="J6:J7"/>
    <mergeCell ref="K6:K7"/>
    <mergeCell ref="L6:L7"/>
  </mergeCells>
  <phoneticPr fontId="33" type="noConversion"/>
  <hyperlinks>
    <hyperlink ref="A1" location="索引目录!A1" display="返回索引目录" xr:uid="{00000000-0004-0000-30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320"/>
  <sheetViews>
    <sheetView showGridLines="0" zoomScale="96" zoomScaleNormal="96" workbookViewId="0">
      <selection activeCell="M8" sqref="M8:R8"/>
    </sheetView>
  </sheetViews>
  <sheetFormatPr defaultColWidth="9" defaultRowHeight="15.75" outlineLevelCol="1"/>
  <cols>
    <col min="1" max="1" width="2.75" style="471" customWidth="1"/>
    <col min="2" max="2" width="2.5" style="471" customWidth="1"/>
    <col min="3" max="3" width="4.75" style="471" customWidth="1"/>
    <col min="4" max="4" width="2.75" style="471" customWidth="1"/>
    <col min="5" max="5" width="20.25" style="471" customWidth="1"/>
    <col min="6" max="10" width="2.75" style="471" customWidth="1"/>
    <col min="11" max="11" width="13.75" style="471" customWidth="1"/>
    <col min="12" max="12" width="2.75" style="471" customWidth="1"/>
    <col min="13" max="13" width="7" style="471" customWidth="1"/>
    <col min="14" max="15" width="7.75" style="471" customWidth="1"/>
    <col min="16" max="16" width="10.75" style="471" customWidth="1"/>
    <col min="17" max="17" width="10.75" style="471" customWidth="1" outlineLevel="1"/>
    <col min="18" max="18" width="12.625" style="471" customWidth="1" outlineLevel="1"/>
    <col min="19" max="24" width="9" style="471" customWidth="1"/>
    <col min="25" max="136" width="9" style="42" customWidth="1"/>
    <col min="137" max="16384" width="9" style="42"/>
  </cols>
  <sheetData>
    <row r="1" spans="1:18">
      <c r="A1" s="472" t="s">
        <v>125</v>
      </c>
      <c r="B1" s="473"/>
      <c r="C1" s="473"/>
    </row>
    <row r="4" spans="1:18">
      <c r="A4" s="474"/>
      <c r="B4" s="475"/>
      <c r="C4" s="475"/>
      <c r="D4" s="475"/>
      <c r="E4" s="475"/>
      <c r="F4" s="475"/>
      <c r="G4" s="475"/>
      <c r="H4" s="475"/>
      <c r="I4" s="475"/>
      <c r="J4" s="475"/>
      <c r="K4" s="475"/>
      <c r="L4" s="475"/>
      <c r="M4" s="475"/>
      <c r="N4" s="475"/>
      <c r="O4" s="475"/>
      <c r="P4" s="475"/>
      <c r="Q4" s="475"/>
      <c r="R4" s="475"/>
    </row>
    <row r="5" spans="1:18">
      <c r="A5" s="476" t="s">
        <v>149</v>
      </c>
    </row>
    <row r="6" spans="1:18">
      <c r="A6" s="477"/>
      <c r="B6" s="471" t="s">
        <v>150</v>
      </c>
      <c r="K6" s="482" t="s">
        <v>151</v>
      </c>
      <c r="M6" s="599" t="s">
        <v>152</v>
      </c>
      <c r="N6" s="600"/>
      <c r="O6" s="600"/>
      <c r="P6" s="600"/>
      <c r="Q6" s="600"/>
      <c r="R6" s="601"/>
    </row>
    <row r="7" spans="1:18">
      <c r="A7" s="477"/>
      <c r="B7" s="471" t="s">
        <v>153</v>
      </c>
      <c r="M7" s="602">
        <v>45869</v>
      </c>
      <c r="N7" s="603"/>
      <c r="O7" s="603"/>
      <c r="P7" s="603"/>
      <c r="Q7" s="603"/>
      <c r="R7" s="604"/>
    </row>
    <row r="8" spans="1:18">
      <c r="A8" s="477"/>
      <c r="B8" s="471" t="s">
        <v>154</v>
      </c>
      <c r="M8" s="605" t="s">
        <v>155</v>
      </c>
      <c r="N8" s="600"/>
      <c r="O8" s="600"/>
      <c r="P8" s="600"/>
      <c r="Q8" s="600"/>
      <c r="R8" s="601"/>
    </row>
    <row r="9" spans="1:18" ht="27.95" customHeight="1">
      <c r="A9" s="477"/>
      <c r="B9" s="471" t="s">
        <v>156</v>
      </c>
      <c r="M9" s="606" t="s">
        <v>157</v>
      </c>
      <c r="N9" s="600"/>
      <c r="O9" s="600"/>
      <c r="P9" s="600"/>
      <c r="Q9" s="600"/>
      <c r="R9" s="601"/>
    </row>
    <row r="10" spans="1:18">
      <c r="A10" s="477"/>
      <c r="B10" s="471" t="s">
        <v>158</v>
      </c>
      <c r="M10" s="483"/>
      <c r="N10" s="483"/>
      <c r="O10" s="483"/>
      <c r="P10" s="483"/>
      <c r="Q10" s="483"/>
      <c r="R10" s="483"/>
    </row>
    <row r="11" spans="1:18">
      <c r="A11" s="477"/>
      <c r="C11" s="478" t="s">
        <v>159</v>
      </c>
      <c r="D11" s="478" t="s">
        <v>160</v>
      </c>
      <c r="M11" s="607" t="s">
        <v>161</v>
      </c>
      <c r="N11" s="601"/>
      <c r="O11" s="607" t="s">
        <v>162</v>
      </c>
      <c r="P11" s="601"/>
      <c r="Q11" s="607" t="s">
        <v>163</v>
      </c>
      <c r="R11" s="601"/>
    </row>
    <row r="12" spans="1:18" hidden="1">
      <c r="A12" s="477"/>
      <c r="B12" s="479"/>
      <c r="C12" s="480" t="s">
        <v>164</v>
      </c>
      <c r="D12" s="481" t="s">
        <v>165</v>
      </c>
      <c r="M12" s="607"/>
      <c r="N12" s="601"/>
      <c r="O12" s="608"/>
      <c r="P12" s="609"/>
      <c r="Q12" s="607"/>
      <c r="R12" s="601"/>
    </row>
    <row r="13" spans="1:18" hidden="1">
      <c r="A13" s="477"/>
      <c r="B13" s="479"/>
      <c r="C13" s="480" t="s">
        <v>164</v>
      </c>
      <c r="D13" s="481" t="s">
        <v>166</v>
      </c>
      <c r="M13" s="607"/>
      <c r="N13" s="601"/>
      <c r="O13" s="608"/>
      <c r="P13" s="609"/>
      <c r="Q13" s="607"/>
      <c r="R13" s="601"/>
    </row>
    <row r="14" spans="1:18" hidden="1">
      <c r="A14" s="477"/>
      <c r="B14" s="479"/>
      <c r="C14" s="480" t="s">
        <v>164</v>
      </c>
      <c r="D14" s="481" t="s">
        <v>38</v>
      </c>
      <c r="M14" s="607"/>
      <c r="N14" s="601"/>
      <c r="O14" s="608"/>
      <c r="P14" s="609"/>
      <c r="Q14" s="607"/>
      <c r="R14" s="601"/>
    </row>
    <row r="15" spans="1:18" hidden="1">
      <c r="A15" s="477"/>
      <c r="B15" s="479"/>
      <c r="C15" s="480" t="s">
        <v>164</v>
      </c>
      <c r="D15" s="481" t="s">
        <v>41</v>
      </c>
      <c r="M15" s="607"/>
      <c r="N15" s="601"/>
      <c r="O15" s="608"/>
      <c r="P15" s="609"/>
      <c r="Q15" s="607"/>
      <c r="R15" s="601"/>
    </row>
    <row r="16" spans="1:18" hidden="1">
      <c r="A16" s="477"/>
      <c r="B16" s="479"/>
      <c r="C16" s="480" t="s">
        <v>164</v>
      </c>
      <c r="D16" s="481" t="s">
        <v>37</v>
      </c>
      <c r="M16" s="607"/>
      <c r="N16" s="601"/>
      <c r="O16" s="608"/>
      <c r="P16" s="609"/>
      <c r="Q16" s="607"/>
      <c r="R16" s="601"/>
    </row>
    <row r="17" spans="1:18" hidden="1">
      <c r="A17" s="477"/>
      <c r="B17" s="479"/>
      <c r="C17" s="480" t="s">
        <v>164</v>
      </c>
      <c r="D17" s="481" t="s">
        <v>167</v>
      </c>
      <c r="M17" s="607"/>
      <c r="N17" s="601"/>
      <c r="O17" s="608"/>
      <c r="P17" s="609"/>
      <c r="Q17" s="607"/>
      <c r="R17" s="601"/>
    </row>
    <row r="18" spans="1:18" hidden="1">
      <c r="A18" s="477"/>
      <c r="B18" s="479"/>
      <c r="C18" s="480" t="s">
        <v>164</v>
      </c>
      <c r="D18" s="481" t="s">
        <v>46</v>
      </c>
      <c r="M18" s="607"/>
      <c r="N18" s="601"/>
      <c r="O18" s="608"/>
      <c r="P18" s="609"/>
      <c r="Q18" s="607"/>
      <c r="R18" s="601"/>
    </row>
    <row r="19" spans="1:18" hidden="1">
      <c r="A19" s="477"/>
      <c r="B19" s="479"/>
      <c r="C19" s="480" t="s">
        <v>164</v>
      </c>
      <c r="D19" s="481" t="s">
        <v>48</v>
      </c>
      <c r="M19" s="607"/>
      <c r="N19" s="601"/>
      <c r="O19" s="608"/>
      <c r="P19" s="609"/>
      <c r="Q19" s="607"/>
      <c r="R19" s="601"/>
    </row>
    <row r="20" spans="1:18" hidden="1">
      <c r="A20" s="477"/>
      <c r="B20" s="479"/>
      <c r="C20" s="480" t="s">
        <v>164</v>
      </c>
      <c r="D20" s="481" t="s">
        <v>50</v>
      </c>
      <c r="M20" s="607"/>
      <c r="N20" s="601"/>
      <c r="O20" s="608"/>
      <c r="P20" s="609"/>
      <c r="Q20" s="607"/>
      <c r="R20" s="601"/>
    </row>
    <row r="21" spans="1:18" hidden="1">
      <c r="A21" s="477"/>
      <c r="B21" s="479"/>
      <c r="C21" s="480" t="s">
        <v>164</v>
      </c>
      <c r="D21" s="481" t="s">
        <v>52</v>
      </c>
      <c r="M21" s="607"/>
      <c r="N21" s="601"/>
      <c r="O21" s="608"/>
      <c r="P21" s="609"/>
      <c r="Q21" s="607"/>
      <c r="R21" s="601"/>
    </row>
    <row r="22" spans="1:18" hidden="1">
      <c r="A22" s="477"/>
      <c r="B22" s="479"/>
      <c r="C22" s="480" t="s">
        <v>164</v>
      </c>
      <c r="D22" s="481" t="s">
        <v>168</v>
      </c>
      <c r="M22" s="607"/>
      <c r="N22" s="601"/>
      <c r="O22" s="608"/>
      <c r="P22" s="609"/>
      <c r="Q22" s="607"/>
      <c r="R22" s="601"/>
    </row>
    <row r="23" spans="1:18" hidden="1">
      <c r="A23" s="477"/>
      <c r="B23" s="479"/>
      <c r="C23" s="480" t="s">
        <v>164</v>
      </c>
      <c r="D23" s="481" t="s">
        <v>169</v>
      </c>
      <c r="M23" s="607"/>
      <c r="N23" s="601"/>
      <c r="O23" s="608"/>
      <c r="P23" s="609"/>
      <c r="Q23" s="607"/>
      <c r="R23" s="601"/>
    </row>
    <row r="24" spans="1:18" hidden="1">
      <c r="A24" s="477"/>
      <c r="B24" s="479"/>
      <c r="C24" s="480" t="s">
        <v>164</v>
      </c>
      <c r="D24" s="481" t="s">
        <v>58</v>
      </c>
      <c r="M24" s="607"/>
      <c r="N24" s="601"/>
      <c r="O24" s="608"/>
      <c r="P24" s="609"/>
      <c r="Q24" s="607"/>
      <c r="R24" s="601"/>
    </row>
    <row r="25" spans="1:18" hidden="1">
      <c r="A25" s="477"/>
      <c r="B25" s="479"/>
      <c r="C25" s="480" t="s">
        <v>164</v>
      </c>
      <c r="D25" s="481" t="s">
        <v>60</v>
      </c>
      <c r="M25" s="607"/>
      <c r="N25" s="601"/>
      <c r="O25" s="608"/>
      <c r="P25" s="609"/>
      <c r="Q25" s="607"/>
      <c r="R25" s="601"/>
    </row>
    <row r="26" spans="1:18" hidden="1">
      <c r="A26" s="477"/>
      <c r="B26" s="479"/>
      <c r="C26" s="480" t="s">
        <v>164</v>
      </c>
      <c r="D26" s="481" t="s">
        <v>62</v>
      </c>
      <c r="M26" s="607"/>
      <c r="N26" s="601"/>
      <c r="O26" s="608"/>
      <c r="P26" s="609"/>
      <c r="Q26" s="607"/>
      <c r="R26" s="601"/>
    </row>
    <row r="27" spans="1:18" hidden="1">
      <c r="A27" s="477"/>
      <c r="B27" s="479"/>
      <c r="C27" s="480" t="s">
        <v>164</v>
      </c>
      <c r="D27" s="481" t="s">
        <v>170</v>
      </c>
      <c r="M27" s="607"/>
      <c r="N27" s="601"/>
      <c r="O27" s="608"/>
      <c r="P27" s="609"/>
      <c r="Q27" s="607"/>
      <c r="R27" s="601"/>
    </row>
    <row r="28" spans="1:18" hidden="1">
      <c r="A28" s="477"/>
      <c r="B28" s="479"/>
      <c r="C28" s="480" t="s">
        <v>164</v>
      </c>
      <c r="D28" s="481" t="s">
        <v>65</v>
      </c>
      <c r="M28" s="607"/>
      <c r="N28" s="601"/>
      <c r="O28" s="608"/>
      <c r="P28" s="609"/>
      <c r="Q28" s="607"/>
      <c r="R28" s="601"/>
    </row>
    <row r="29" spans="1:18" hidden="1">
      <c r="A29" s="477"/>
      <c r="B29" s="479"/>
      <c r="C29" s="480" t="s">
        <v>164</v>
      </c>
      <c r="D29" s="481" t="s">
        <v>66</v>
      </c>
      <c r="M29" s="607"/>
      <c r="N29" s="601"/>
      <c r="O29" s="608"/>
      <c r="P29" s="609"/>
      <c r="Q29" s="607"/>
      <c r="R29" s="601"/>
    </row>
    <row r="30" spans="1:18" hidden="1">
      <c r="A30" s="477"/>
      <c r="B30" s="479"/>
      <c r="C30" s="480" t="s">
        <v>164</v>
      </c>
      <c r="D30" s="481" t="s">
        <v>67</v>
      </c>
      <c r="M30" s="607"/>
      <c r="N30" s="601"/>
      <c r="O30" s="608"/>
      <c r="P30" s="609"/>
      <c r="Q30" s="607"/>
      <c r="R30" s="601"/>
    </row>
    <row r="31" spans="1:18" hidden="1">
      <c r="A31" s="477"/>
      <c r="B31" s="479"/>
      <c r="C31" s="480" t="s">
        <v>164</v>
      </c>
      <c r="D31" s="481" t="s">
        <v>70</v>
      </c>
      <c r="M31" s="607"/>
      <c r="N31" s="601"/>
      <c r="O31" s="608"/>
      <c r="P31" s="609"/>
      <c r="Q31" s="607"/>
      <c r="R31" s="601"/>
    </row>
    <row r="32" spans="1:18" hidden="1">
      <c r="A32" s="477"/>
      <c r="B32" s="479"/>
      <c r="C32" s="480" t="s">
        <v>164</v>
      </c>
      <c r="D32" s="481" t="s">
        <v>72</v>
      </c>
      <c r="M32" s="607"/>
      <c r="N32" s="601"/>
      <c r="O32" s="608"/>
      <c r="P32" s="609"/>
      <c r="Q32" s="607"/>
      <c r="R32" s="601"/>
    </row>
    <row r="33" spans="1:18" hidden="1">
      <c r="A33" s="477"/>
      <c r="B33" s="479"/>
      <c r="C33" s="480" t="s">
        <v>164</v>
      </c>
      <c r="D33" s="481" t="s">
        <v>74</v>
      </c>
      <c r="M33" s="607"/>
      <c r="N33" s="601"/>
      <c r="O33" s="608"/>
      <c r="P33" s="609"/>
      <c r="Q33" s="607"/>
      <c r="R33" s="601"/>
    </row>
    <row r="34" spans="1:18" hidden="1">
      <c r="A34" s="477"/>
      <c r="B34" s="479"/>
      <c r="C34" s="480" t="s">
        <v>164</v>
      </c>
      <c r="D34" s="481" t="s">
        <v>76</v>
      </c>
      <c r="M34" s="607"/>
      <c r="N34" s="601"/>
      <c r="O34" s="608"/>
      <c r="P34" s="609"/>
      <c r="Q34" s="607"/>
      <c r="R34" s="601"/>
    </row>
    <row r="35" spans="1:18" hidden="1">
      <c r="A35" s="477"/>
      <c r="B35" s="479"/>
      <c r="C35" s="480" t="s">
        <v>164</v>
      </c>
      <c r="D35" s="481" t="s">
        <v>78</v>
      </c>
      <c r="M35" s="607"/>
      <c r="N35" s="601"/>
      <c r="O35" s="608"/>
      <c r="P35" s="609"/>
      <c r="Q35" s="607"/>
      <c r="R35" s="601"/>
    </row>
    <row r="36" spans="1:18" hidden="1">
      <c r="A36" s="477"/>
      <c r="B36" s="479"/>
      <c r="C36" s="480" t="s">
        <v>164</v>
      </c>
      <c r="D36" s="481" t="s">
        <v>81</v>
      </c>
      <c r="M36" s="607"/>
      <c r="N36" s="601"/>
      <c r="O36" s="608"/>
      <c r="P36" s="609"/>
      <c r="Q36" s="607"/>
      <c r="R36" s="601"/>
    </row>
    <row r="37" spans="1:18" hidden="1">
      <c r="A37" s="477"/>
      <c r="B37" s="479"/>
      <c r="C37" s="480" t="s">
        <v>164</v>
      </c>
      <c r="D37" s="481" t="s">
        <v>84</v>
      </c>
      <c r="M37" s="607"/>
      <c r="N37" s="601"/>
      <c r="O37" s="608"/>
      <c r="P37" s="609"/>
      <c r="Q37" s="607"/>
      <c r="R37" s="601"/>
    </row>
    <row r="38" spans="1:18" hidden="1">
      <c r="A38" s="477"/>
      <c r="B38" s="479"/>
      <c r="C38" s="480" t="s">
        <v>164</v>
      </c>
      <c r="D38" s="481" t="s">
        <v>85</v>
      </c>
      <c r="M38" s="607"/>
      <c r="N38" s="601"/>
      <c r="O38" s="608"/>
      <c r="P38" s="609"/>
      <c r="Q38" s="607"/>
      <c r="R38" s="601"/>
    </row>
    <row r="39" spans="1:18" hidden="1">
      <c r="A39" s="477"/>
      <c r="B39" s="479"/>
      <c r="C39" s="480" t="s">
        <v>164</v>
      </c>
      <c r="D39" s="481" t="s">
        <v>86</v>
      </c>
      <c r="M39" s="607"/>
      <c r="N39" s="601"/>
      <c r="O39" s="608"/>
      <c r="P39" s="609"/>
      <c r="Q39" s="607"/>
      <c r="R39" s="601"/>
    </row>
    <row r="40" spans="1:18" hidden="1">
      <c r="A40" s="477"/>
      <c r="B40" s="479"/>
      <c r="C40" s="480" t="s">
        <v>164</v>
      </c>
      <c r="D40" s="481" t="s">
        <v>171</v>
      </c>
      <c r="M40" s="607"/>
      <c r="N40" s="601"/>
      <c r="O40" s="608"/>
      <c r="P40" s="609"/>
      <c r="Q40" s="607"/>
      <c r="R40" s="601"/>
    </row>
    <row r="41" spans="1:18" hidden="1">
      <c r="A41" s="477"/>
      <c r="B41" s="479"/>
      <c r="C41" s="480" t="s">
        <v>164</v>
      </c>
      <c r="D41" s="481" t="s">
        <v>83</v>
      </c>
      <c r="M41" s="607"/>
      <c r="N41" s="601"/>
      <c r="O41" s="608"/>
      <c r="P41" s="609"/>
      <c r="Q41" s="607"/>
      <c r="R41" s="601"/>
    </row>
    <row r="42" spans="1:18" hidden="1">
      <c r="A42" s="477"/>
      <c r="B42" s="479"/>
      <c r="C42" s="480" t="s">
        <v>164</v>
      </c>
      <c r="D42" s="481" t="s">
        <v>172</v>
      </c>
      <c r="M42" s="607"/>
      <c r="N42" s="601"/>
      <c r="O42" s="608"/>
      <c r="P42" s="609"/>
      <c r="Q42" s="607"/>
      <c r="R42" s="601"/>
    </row>
    <row r="43" spans="1:18" hidden="1">
      <c r="A43" s="477"/>
      <c r="B43" s="479"/>
      <c r="C43" s="480" t="s">
        <v>164</v>
      </c>
      <c r="D43" s="481" t="s">
        <v>173</v>
      </c>
      <c r="M43" s="607"/>
      <c r="N43" s="601"/>
      <c r="O43" s="608"/>
      <c r="P43" s="609"/>
      <c r="Q43" s="607"/>
      <c r="R43" s="601"/>
    </row>
    <row r="44" spans="1:18" hidden="1">
      <c r="A44" s="477"/>
      <c r="B44" s="479"/>
      <c r="C44" s="480" t="s">
        <v>164</v>
      </c>
      <c r="D44" s="481" t="s">
        <v>46</v>
      </c>
      <c r="M44" s="607"/>
      <c r="N44" s="601"/>
      <c r="O44" s="608"/>
      <c r="P44" s="609"/>
      <c r="Q44" s="607"/>
      <c r="R44" s="601"/>
    </row>
    <row r="45" spans="1:18" hidden="1">
      <c r="A45" s="477"/>
      <c r="B45" s="479"/>
      <c r="C45" s="480" t="s">
        <v>164</v>
      </c>
      <c r="D45" s="481" t="s">
        <v>48</v>
      </c>
      <c r="M45" s="607"/>
      <c r="N45" s="601"/>
      <c r="O45" s="608"/>
      <c r="P45" s="609"/>
      <c r="Q45" s="607"/>
      <c r="R45" s="601"/>
    </row>
    <row r="46" spans="1:18" hidden="1">
      <c r="A46" s="477"/>
      <c r="B46" s="479"/>
      <c r="C46" s="480" t="s">
        <v>164</v>
      </c>
      <c r="D46" s="481" t="s">
        <v>89</v>
      </c>
      <c r="M46" s="607"/>
      <c r="N46" s="601"/>
      <c r="O46" s="608"/>
      <c r="P46" s="609"/>
      <c r="Q46" s="607"/>
      <c r="R46" s="601"/>
    </row>
    <row r="47" spans="1:18" hidden="1">
      <c r="A47" s="477"/>
      <c r="B47" s="479"/>
      <c r="C47" s="480" t="s">
        <v>164</v>
      </c>
      <c r="D47" s="481" t="s">
        <v>90</v>
      </c>
      <c r="M47" s="607"/>
      <c r="N47" s="601"/>
      <c r="O47" s="608"/>
      <c r="P47" s="609"/>
      <c r="Q47" s="607"/>
      <c r="R47" s="601"/>
    </row>
    <row r="48" spans="1:18" hidden="1">
      <c r="A48" s="477"/>
      <c r="B48" s="479"/>
      <c r="C48" s="480" t="s">
        <v>164</v>
      </c>
      <c r="D48" s="481" t="s">
        <v>91</v>
      </c>
      <c r="M48" s="607"/>
      <c r="N48" s="601"/>
      <c r="O48" s="608"/>
      <c r="P48" s="609"/>
      <c r="Q48" s="607"/>
      <c r="R48" s="601"/>
    </row>
    <row r="49" spans="1:24" hidden="1">
      <c r="A49" s="477"/>
      <c r="B49" s="479"/>
      <c r="C49" s="480" t="s">
        <v>164</v>
      </c>
      <c r="D49" s="481" t="s">
        <v>92</v>
      </c>
      <c r="M49" s="607"/>
      <c r="N49" s="601"/>
      <c r="O49" s="608"/>
      <c r="P49" s="609"/>
      <c r="Q49" s="607"/>
      <c r="R49" s="601"/>
    </row>
    <row r="50" spans="1:24" hidden="1">
      <c r="A50" s="477"/>
      <c r="B50" s="479"/>
      <c r="C50" s="480" t="s">
        <v>164</v>
      </c>
      <c r="D50" s="481" t="s">
        <v>174</v>
      </c>
      <c r="M50" s="607"/>
      <c r="N50" s="601"/>
      <c r="O50" s="608"/>
      <c r="P50" s="609"/>
      <c r="Q50" s="607"/>
      <c r="R50" s="601"/>
    </row>
    <row r="51" spans="1:24" hidden="1">
      <c r="A51" s="477"/>
      <c r="B51" s="479"/>
      <c r="C51" s="480" t="s">
        <v>164</v>
      </c>
      <c r="D51" s="481" t="s">
        <v>94</v>
      </c>
      <c r="M51" s="607"/>
      <c r="N51" s="601"/>
      <c r="O51" s="608"/>
      <c r="P51" s="609"/>
      <c r="Q51" s="607"/>
      <c r="R51" s="601"/>
    </row>
    <row r="52" spans="1:24" hidden="1">
      <c r="A52" s="477"/>
      <c r="B52" s="479"/>
      <c r="C52" s="480" t="s">
        <v>164</v>
      </c>
      <c r="D52" s="481" t="s">
        <v>95</v>
      </c>
      <c r="M52" s="607"/>
      <c r="N52" s="601"/>
      <c r="O52" s="608"/>
      <c r="P52" s="609"/>
      <c r="Q52" s="607"/>
      <c r="R52" s="601"/>
    </row>
    <row r="53" spans="1:24" hidden="1">
      <c r="A53" s="477"/>
      <c r="B53" s="479"/>
      <c r="C53" s="480" t="s">
        <v>164</v>
      </c>
      <c r="D53" s="481" t="s">
        <v>96</v>
      </c>
      <c r="M53" s="607"/>
      <c r="N53" s="601"/>
      <c r="O53" s="608"/>
      <c r="P53" s="609"/>
      <c r="Q53" s="607"/>
      <c r="R53" s="601"/>
    </row>
    <row r="54" spans="1:24" hidden="1">
      <c r="A54" s="477"/>
      <c r="B54" s="479"/>
      <c r="C54" s="480" t="s">
        <v>164</v>
      </c>
      <c r="D54" s="481" t="s">
        <v>97</v>
      </c>
      <c r="M54" s="607"/>
      <c r="N54" s="601"/>
      <c r="O54" s="608"/>
      <c r="P54" s="609"/>
      <c r="Q54" s="607"/>
      <c r="R54" s="601"/>
      <c r="U54" s="610"/>
      <c r="V54" s="611"/>
      <c r="W54" s="612"/>
      <c r="X54" s="611"/>
    </row>
    <row r="55" spans="1:24" hidden="1">
      <c r="A55" s="477"/>
      <c r="B55" s="479"/>
      <c r="C55" s="480" t="s">
        <v>164</v>
      </c>
      <c r="D55" s="481" t="s">
        <v>175</v>
      </c>
      <c r="M55" s="607"/>
      <c r="N55" s="601"/>
      <c r="O55" s="608"/>
      <c r="P55" s="609"/>
      <c r="Q55" s="607"/>
      <c r="R55" s="601"/>
    </row>
    <row r="56" spans="1:24" hidden="1">
      <c r="A56" s="477"/>
      <c r="B56" s="479"/>
      <c r="C56" s="480" t="s">
        <v>164</v>
      </c>
      <c r="D56" s="481" t="s">
        <v>99</v>
      </c>
      <c r="M56" s="607"/>
      <c r="N56" s="601"/>
      <c r="O56" s="608"/>
      <c r="P56" s="609"/>
      <c r="Q56" s="607"/>
      <c r="R56" s="601"/>
    </row>
    <row r="57" spans="1:24" hidden="1">
      <c r="A57" s="477"/>
      <c r="B57" s="479"/>
      <c r="C57" s="480" t="s">
        <v>164</v>
      </c>
      <c r="D57" s="481" t="s">
        <v>100</v>
      </c>
      <c r="M57" s="607"/>
      <c r="N57" s="601"/>
      <c r="O57" s="608"/>
      <c r="P57" s="609"/>
      <c r="Q57" s="607"/>
      <c r="R57" s="601"/>
    </row>
    <row r="58" spans="1:24" hidden="1">
      <c r="A58" s="477"/>
      <c r="B58" s="479"/>
      <c r="C58" s="480" t="s">
        <v>164</v>
      </c>
      <c r="D58" s="481" t="s">
        <v>101</v>
      </c>
      <c r="M58" s="607"/>
      <c r="N58" s="601"/>
      <c r="O58" s="608"/>
      <c r="P58" s="609"/>
      <c r="Q58" s="607"/>
      <c r="R58" s="601"/>
    </row>
    <row r="59" spans="1:24" hidden="1">
      <c r="A59" s="477"/>
      <c r="B59" s="479"/>
      <c r="C59" s="480" t="s">
        <v>164</v>
      </c>
      <c r="D59" s="481" t="s">
        <v>102</v>
      </c>
      <c r="M59" s="607"/>
      <c r="N59" s="601"/>
      <c r="O59" s="608"/>
      <c r="P59" s="609"/>
      <c r="Q59" s="607"/>
      <c r="R59" s="601"/>
    </row>
    <row r="60" spans="1:24" hidden="1">
      <c r="A60" s="477"/>
      <c r="B60" s="479"/>
      <c r="C60" s="480" t="s">
        <v>164</v>
      </c>
      <c r="D60" s="481" t="s">
        <v>103</v>
      </c>
      <c r="M60" s="607"/>
      <c r="N60" s="601"/>
      <c r="O60" s="608"/>
      <c r="P60" s="609"/>
      <c r="Q60" s="607"/>
      <c r="R60" s="601"/>
    </row>
    <row r="61" spans="1:24" hidden="1">
      <c r="A61" s="477"/>
      <c r="B61" s="479"/>
      <c r="C61" s="480" t="s">
        <v>164</v>
      </c>
      <c r="D61" s="481" t="s">
        <v>104</v>
      </c>
      <c r="M61" s="607"/>
      <c r="N61" s="601"/>
      <c r="O61" s="608"/>
      <c r="P61" s="609"/>
      <c r="Q61" s="607"/>
      <c r="R61" s="601"/>
    </row>
    <row r="62" spans="1:24">
      <c r="A62" s="477"/>
      <c r="B62" s="479"/>
      <c r="C62" s="480" t="s">
        <v>164</v>
      </c>
      <c r="D62" s="481" t="s">
        <v>105</v>
      </c>
      <c r="M62" s="607" t="s">
        <v>176</v>
      </c>
      <c r="N62" s="601"/>
      <c r="O62" s="608">
        <v>45894</v>
      </c>
      <c r="P62" s="609"/>
      <c r="Q62" s="607" t="s">
        <v>177</v>
      </c>
      <c r="R62" s="601"/>
    </row>
    <row r="63" spans="1:24" hidden="1">
      <c r="A63" s="477"/>
      <c r="B63" s="479"/>
      <c r="C63" s="480" t="s">
        <v>164</v>
      </c>
      <c r="D63" s="481" t="s">
        <v>106</v>
      </c>
      <c r="M63" s="607"/>
      <c r="N63" s="601"/>
      <c r="O63" s="608"/>
      <c r="P63" s="609"/>
      <c r="Q63" s="607"/>
      <c r="R63" s="601"/>
    </row>
    <row r="64" spans="1:24" hidden="1">
      <c r="A64" s="477"/>
      <c r="B64" s="479"/>
      <c r="C64" s="480" t="s">
        <v>164</v>
      </c>
      <c r="D64" s="481" t="s">
        <v>107</v>
      </c>
      <c r="M64" s="607"/>
      <c r="N64" s="601"/>
      <c r="O64" s="608"/>
      <c r="P64" s="609"/>
      <c r="Q64" s="607"/>
      <c r="R64" s="601"/>
    </row>
    <row r="65" spans="1:18" hidden="1">
      <c r="A65" s="477"/>
      <c r="B65" s="479"/>
      <c r="C65" s="480" t="s">
        <v>164</v>
      </c>
      <c r="D65" s="481" t="s">
        <v>178</v>
      </c>
      <c r="M65" s="607"/>
      <c r="N65" s="601"/>
      <c r="O65" s="608"/>
      <c r="P65" s="609"/>
      <c r="Q65" s="607"/>
      <c r="R65" s="601"/>
    </row>
    <row r="66" spans="1:18" hidden="1">
      <c r="A66" s="477"/>
      <c r="B66" s="479"/>
      <c r="C66" s="480" t="s">
        <v>164</v>
      </c>
      <c r="D66" s="481" t="s">
        <v>109</v>
      </c>
      <c r="M66" s="607"/>
      <c r="N66" s="601"/>
      <c r="O66" s="608"/>
      <c r="P66" s="609"/>
      <c r="Q66" s="607"/>
      <c r="R66" s="601"/>
    </row>
    <row r="67" spans="1:18" hidden="1">
      <c r="A67" s="477"/>
      <c r="B67" s="479"/>
      <c r="C67" s="480" t="s">
        <v>164</v>
      </c>
      <c r="D67" s="481" t="s">
        <v>110</v>
      </c>
      <c r="M67" s="607"/>
      <c r="N67" s="601"/>
      <c r="O67" s="608"/>
      <c r="P67" s="609"/>
      <c r="Q67" s="607"/>
      <c r="R67" s="601"/>
    </row>
    <row r="68" spans="1:18" hidden="1">
      <c r="A68" s="477"/>
      <c r="B68" s="479"/>
      <c r="C68" s="480" t="s">
        <v>164</v>
      </c>
      <c r="D68" s="481" t="s">
        <v>111</v>
      </c>
      <c r="M68" s="607"/>
      <c r="N68" s="601"/>
      <c r="O68" s="608"/>
      <c r="P68" s="609"/>
      <c r="Q68" s="607"/>
      <c r="R68" s="601"/>
    </row>
    <row r="69" spans="1:18" hidden="1">
      <c r="A69" s="477"/>
      <c r="B69" s="479"/>
      <c r="C69" s="480" t="s">
        <v>164</v>
      </c>
      <c r="D69" s="481" t="s">
        <v>112</v>
      </c>
      <c r="M69" s="607"/>
      <c r="N69" s="601"/>
      <c r="O69" s="608"/>
      <c r="P69" s="609"/>
      <c r="Q69" s="607"/>
      <c r="R69" s="601"/>
    </row>
    <row r="70" spans="1:18" hidden="1">
      <c r="A70" s="477"/>
      <c r="B70" s="479"/>
      <c r="C70" s="480" t="s">
        <v>164</v>
      </c>
      <c r="D70" s="481" t="s">
        <v>113</v>
      </c>
      <c r="M70" s="607"/>
      <c r="N70" s="601"/>
      <c r="O70" s="608"/>
      <c r="P70" s="609"/>
      <c r="Q70" s="607"/>
      <c r="R70" s="601"/>
    </row>
    <row r="71" spans="1:18" hidden="1">
      <c r="A71" s="477"/>
      <c r="B71" s="479"/>
      <c r="C71" s="480" t="s">
        <v>164</v>
      </c>
      <c r="D71" s="481" t="s">
        <v>114</v>
      </c>
      <c r="M71" s="607"/>
      <c r="N71" s="601"/>
      <c r="O71" s="608"/>
      <c r="P71" s="609"/>
      <c r="Q71" s="607"/>
      <c r="R71" s="601"/>
    </row>
    <row r="72" spans="1:18" hidden="1">
      <c r="A72" s="477"/>
      <c r="B72" s="479"/>
      <c r="C72" s="480" t="s">
        <v>164</v>
      </c>
      <c r="D72" s="481" t="s">
        <v>179</v>
      </c>
      <c r="M72" s="607"/>
      <c r="N72" s="601"/>
      <c r="O72" s="608"/>
      <c r="P72" s="609"/>
      <c r="Q72" s="607"/>
      <c r="R72" s="601"/>
    </row>
    <row r="73" spans="1:18" hidden="1">
      <c r="A73" s="477"/>
      <c r="B73" s="479"/>
      <c r="C73" s="480" t="s">
        <v>164</v>
      </c>
      <c r="D73" s="481" t="s">
        <v>116</v>
      </c>
      <c r="M73" s="607"/>
      <c r="N73" s="601"/>
      <c r="O73" s="608"/>
      <c r="P73" s="609"/>
      <c r="Q73" s="607"/>
      <c r="R73" s="601"/>
    </row>
    <row r="74" spans="1:18" hidden="1">
      <c r="A74" s="477"/>
      <c r="B74" s="479"/>
      <c r="C74" s="480" t="s">
        <v>164</v>
      </c>
      <c r="D74" s="481" t="s">
        <v>117</v>
      </c>
      <c r="M74" s="607"/>
      <c r="N74" s="601"/>
      <c r="O74" s="608"/>
      <c r="P74" s="609"/>
      <c r="Q74" s="607"/>
      <c r="R74" s="601"/>
    </row>
    <row r="75" spans="1:18" hidden="1">
      <c r="A75" s="477"/>
      <c r="B75" s="479"/>
      <c r="C75" s="480" t="s">
        <v>164</v>
      </c>
      <c r="D75" s="481" t="s">
        <v>118</v>
      </c>
      <c r="M75" s="607"/>
      <c r="N75" s="601"/>
      <c r="O75" s="608"/>
      <c r="P75" s="609"/>
      <c r="Q75" s="607"/>
      <c r="R75" s="601"/>
    </row>
    <row r="76" spans="1:18" hidden="1">
      <c r="A76" s="477"/>
      <c r="B76" s="479"/>
      <c r="C76" s="480" t="s">
        <v>164</v>
      </c>
      <c r="D76" s="481" t="s">
        <v>119</v>
      </c>
      <c r="M76" s="607"/>
      <c r="N76" s="601"/>
      <c r="O76" s="608"/>
      <c r="P76" s="609"/>
      <c r="Q76" s="607"/>
      <c r="R76" s="601"/>
    </row>
    <row r="77" spans="1:18" hidden="1">
      <c r="A77" s="477"/>
      <c r="B77" s="479"/>
      <c r="C77" s="480" t="s">
        <v>164</v>
      </c>
      <c r="D77" s="481" t="s">
        <v>120</v>
      </c>
      <c r="M77" s="607"/>
      <c r="N77" s="601"/>
      <c r="O77" s="608"/>
      <c r="P77" s="609"/>
      <c r="Q77" s="607"/>
      <c r="R77" s="601"/>
    </row>
    <row r="78" spans="1:18" hidden="1">
      <c r="A78" s="477"/>
      <c r="B78" s="479"/>
      <c r="C78" s="480" t="s">
        <v>164</v>
      </c>
      <c r="D78" s="481" t="s">
        <v>122</v>
      </c>
      <c r="M78" s="607"/>
      <c r="N78" s="601"/>
      <c r="O78" s="608"/>
      <c r="P78" s="609"/>
      <c r="Q78" s="607"/>
      <c r="R78" s="601"/>
    </row>
    <row r="79" spans="1:18" hidden="1">
      <c r="A79" s="477"/>
      <c r="B79" s="479"/>
      <c r="C79" s="480" t="s">
        <v>164</v>
      </c>
      <c r="D79" s="481" t="s">
        <v>123</v>
      </c>
      <c r="M79" s="607"/>
      <c r="N79" s="601"/>
      <c r="O79" s="608"/>
      <c r="P79" s="609"/>
      <c r="Q79" s="607"/>
      <c r="R79" s="601"/>
    </row>
    <row r="80" spans="1:18" hidden="1">
      <c r="A80" s="477"/>
      <c r="B80" s="479"/>
      <c r="C80" s="480" t="s">
        <v>164</v>
      </c>
      <c r="D80" s="481" t="s">
        <v>124</v>
      </c>
      <c r="M80" s="607"/>
      <c r="N80" s="601"/>
      <c r="O80" s="608"/>
      <c r="P80" s="609"/>
      <c r="Q80" s="607"/>
      <c r="R80" s="601"/>
    </row>
    <row r="81" spans="1:18" hidden="1">
      <c r="A81" s="477"/>
      <c r="B81" s="479"/>
      <c r="C81" s="480" t="s">
        <v>164</v>
      </c>
      <c r="D81" s="481" t="s">
        <v>180</v>
      </c>
      <c r="M81" s="607"/>
      <c r="N81" s="601"/>
      <c r="O81" s="608"/>
      <c r="P81" s="609"/>
      <c r="Q81" s="607"/>
      <c r="R81" s="601"/>
    </row>
    <row r="82" spans="1:18" hidden="1">
      <c r="A82" s="477"/>
      <c r="B82" s="479"/>
      <c r="C82" s="480" t="s">
        <v>164</v>
      </c>
      <c r="D82" s="481" t="s">
        <v>40</v>
      </c>
      <c r="M82" s="607"/>
      <c r="N82" s="601"/>
      <c r="O82" s="608"/>
      <c r="P82" s="609"/>
      <c r="Q82" s="607"/>
      <c r="R82" s="601"/>
    </row>
    <row r="83" spans="1:18" hidden="1">
      <c r="A83" s="477"/>
      <c r="B83" s="479"/>
      <c r="C83" s="480" t="s">
        <v>164</v>
      </c>
      <c r="D83" s="481" t="s">
        <v>42</v>
      </c>
      <c r="M83" s="607"/>
      <c r="N83" s="601"/>
      <c r="O83" s="608"/>
      <c r="P83" s="609"/>
      <c r="Q83" s="607"/>
      <c r="R83" s="601"/>
    </row>
    <row r="84" spans="1:18" hidden="1">
      <c r="A84" s="477"/>
      <c r="B84" s="479"/>
      <c r="C84" s="480" t="s">
        <v>164</v>
      </c>
      <c r="D84" s="481" t="s">
        <v>44</v>
      </c>
      <c r="M84" s="607"/>
      <c r="N84" s="601"/>
      <c r="O84" s="608"/>
      <c r="P84" s="609"/>
      <c r="Q84" s="607"/>
      <c r="R84" s="601"/>
    </row>
    <row r="85" spans="1:18" hidden="1">
      <c r="A85" s="477"/>
      <c r="B85" s="479"/>
      <c r="C85" s="480" t="s">
        <v>164</v>
      </c>
      <c r="D85" s="481" t="s">
        <v>47</v>
      </c>
      <c r="M85" s="607"/>
      <c r="N85" s="601"/>
      <c r="O85" s="608"/>
      <c r="P85" s="609"/>
      <c r="Q85" s="607"/>
      <c r="R85" s="601"/>
    </row>
    <row r="86" spans="1:18" hidden="1">
      <c r="A86" s="477"/>
      <c r="B86" s="479"/>
      <c r="C86" s="480" t="s">
        <v>164</v>
      </c>
      <c r="D86" s="481" t="s">
        <v>49</v>
      </c>
      <c r="M86" s="607"/>
      <c r="N86" s="601"/>
      <c r="O86" s="608"/>
      <c r="P86" s="609"/>
      <c r="Q86" s="607"/>
      <c r="R86" s="601"/>
    </row>
    <row r="87" spans="1:18" hidden="1">
      <c r="A87" s="477"/>
      <c r="B87" s="479"/>
      <c r="C87" s="480" t="s">
        <v>164</v>
      </c>
      <c r="D87" s="481" t="s">
        <v>181</v>
      </c>
      <c r="M87" s="607"/>
      <c r="N87" s="601"/>
      <c r="O87" s="608"/>
      <c r="P87" s="609"/>
      <c r="Q87" s="607"/>
      <c r="R87" s="601"/>
    </row>
    <row r="88" spans="1:18" hidden="1">
      <c r="A88" s="477"/>
      <c r="B88" s="479"/>
      <c r="C88" s="480" t="s">
        <v>164</v>
      </c>
      <c r="D88" s="481" t="s">
        <v>53</v>
      </c>
      <c r="M88" s="607"/>
      <c r="N88" s="601"/>
      <c r="O88" s="608"/>
      <c r="P88" s="609"/>
      <c r="Q88" s="607"/>
      <c r="R88" s="601"/>
    </row>
    <row r="89" spans="1:18" hidden="1">
      <c r="A89" s="477"/>
      <c r="B89" s="479"/>
      <c r="C89" s="480" t="s">
        <v>164</v>
      </c>
      <c r="D89" s="481" t="s">
        <v>55</v>
      </c>
      <c r="M89" s="607"/>
      <c r="N89" s="601"/>
      <c r="O89" s="608"/>
      <c r="P89" s="609"/>
      <c r="Q89" s="607"/>
      <c r="R89" s="601"/>
    </row>
    <row r="90" spans="1:18" hidden="1">
      <c r="A90" s="477"/>
      <c r="B90" s="479"/>
      <c r="C90" s="480" t="s">
        <v>164</v>
      </c>
      <c r="D90" s="481" t="s">
        <v>182</v>
      </c>
      <c r="M90" s="607"/>
      <c r="N90" s="601"/>
      <c r="O90" s="608"/>
      <c r="P90" s="609"/>
      <c r="Q90" s="607"/>
      <c r="R90" s="601"/>
    </row>
    <row r="91" spans="1:18" hidden="1">
      <c r="A91" s="477"/>
      <c r="B91" s="479"/>
      <c r="C91" s="480" t="s">
        <v>164</v>
      </c>
      <c r="D91" s="481" t="s">
        <v>59</v>
      </c>
      <c r="M91" s="607"/>
      <c r="N91" s="601"/>
      <c r="O91" s="608"/>
      <c r="P91" s="609"/>
      <c r="Q91" s="607"/>
      <c r="R91" s="601"/>
    </row>
    <row r="92" spans="1:18" hidden="1">
      <c r="A92" s="477"/>
      <c r="B92" s="479"/>
      <c r="C92" s="480" t="s">
        <v>164</v>
      </c>
      <c r="D92" s="481" t="s">
        <v>61</v>
      </c>
      <c r="M92" s="607"/>
      <c r="N92" s="601"/>
      <c r="O92" s="608"/>
      <c r="P92" s="609"/>
      <c r="Q92" s="607"/>
      <c r="R92" s="601"/>
    </row>
    <row r="93" spans="1:18" hidden="1">
      <c r="A93" s="477"/>
      <c r="B93" s="479"/>
      <c r="C93" s="480" t="s">
        <v>164</v>
      </c>
      <c r="D93" s="481" t="s">
        <v>63</v>
      </c>
      <c r="M93" s="607"/>
      <c r="N93" s="601"/>
      <c r="O93" s="608"/>
      <c r="P93" s="609"/>
      <c r="Q93" s="607"/>
      <c r="R93" s="601"/>
    </row>
    <row r="94" spans="1:18" hidden="1">
      <c r="A94" s="477"/>
      <c r="B94" s="479"/>
      <c r="C94" s="480" t="s">
        <v>164</v>
      </c>
      <c r="D94" s="481" t="s">
        <v>183</v>
      </c>
      <c r="M94" s="607"/>
      <c r="N94" s="601"/>
      <c r="O94" s="608"/>
      <c r="P94" s="609"/>
      <c r="Q94" s="607"/>
      <c r="R94" s="601"/>
    </row>
    <row r="95" spans="1:18" hidden="1">
      <c r="A95" s="477"/>
      <c r="B95" s="479"/>
      <c r="C95" s="480" t="s">
        <v>164</v>
      </c>
      <c r="D95" s="481" t="s">
        <v>69</v>
      </c>
      <c r="M95" s="607"/>
      <c r="N95" s="601"/>
      <c r="O95" s="608"/>
      <c r="P95" s="609"/>
      <c r="Q95" s="607"/>
      <c r="R95" s="601"/>
    </row>
    <row r="96" spans="1:18" hidden="1">
      <c r="A96" s="477"/>
      <c r="B96" s="479"/>
      <c r="C96" s="480" t="s">
        <v>164</v>
      </c>
      <c r="D96" s="481" t="s">
        <v>71</v>
      </c>
      <c r="M96" s="607"/>
      <c r="N96" s="601"/>
      <c r="O96" s="608"/>
      <c r="P96" s="609"/>
      <c r="Q96" s="607"/>
      <c r="R96" s="601"/>
    </row>
    <row r="97" spans="1:18" hidden="1">
      <c r="A97" s="477"/>
      <c r="B97" s="479"/>
      <c r="C97" s="480" t="s">
        <v>164</v>
      </c>
      <c r="D97" s="481" t="s">
        <v>73</v>
      </c>
      <c r="M97" s="607"/>
      <c r="N97" s="601"/>
      <c r="O97" s="608"/>
      <c r="P97" s="609"/>
      <c r="Q97" s="607"/>
      <c r="R97" s="601"/>
    </row>
    <row r="98" spans="1:18" hidden="1">
      <c r="A98" s="477"/>
      <c r="B98" s="479"/>
      <c r="C98" s="480" t="s">
        <v>164</v>
      </c>
      <c r="D98" s="481" t="s">
        <v>75</v>
      </c>
      <c r="M98" s="607"/>
      <c r="N98" s="601"/>
      <c r="O98" s="608"/>
      <c r="P98" s="609"/>
      <c r="Q98" s="607"/>
      <c r="R98" s="601"/>
    </row>
    <row r="99" spans="1:18" hidden="1">
      <c r="A99" s="477"/>
      <c r="B99" s="479"/>
      <c r="C99" s="480" t="s">
        <v>164</v>
      </c>
      <c r="D99" s="481" t="s">
        <v>77</v>
      </c>
      <c r="M99" s="607"/>
      <c r="N99" s="601"/>
      <c r="O99" s="608"/>
      <c r="P99" s="609"/>
      <c r="Q99" s="607"/>
      <c r="R99" s="601"/>
    </row>
    <row r="100" spans="1:18" hidden="1">
      <c r="A100" s="477"/>
      <c r="B100" s="479"/>
      <c r="C100" s="480" t="s">
        <v>164</v>
      </c>
      <c r="D100" s="481" t="s">
        <v>79</v>
      </c>
      <c r="M100" s="607"/>
      <c r="N100" s="601"/>
      <c r="O100" s="608"/>
      <c r="P100" s="609"/>
      <c r="Q100" s="607"/>
      <c r="R100" s="601"/>
    </row>
    <row r="101" spans="1:18" hidden="1">
      <c r="A101" s="477"/>
      <c r="B101" s="479"/>
      <c r="C101" s="480" t="s">
        <v>164</v>
      </c>
      <c r="D101" s="481" t="s">
        <v>82</v>
      </c>
      <c r="M101" s="607"/>
      <c r="N101" s="601"/>
      <c r="O101" s="608"/>
      <c r="P101" s="609"/>
      <c r="Q101" s="607"/>
      <c r="R101" s="601"/>
    </row>
    <row r="102" spans="1:18">
      <c r="A102" s="477"/>
      <c r="M102" s="484"/>
      <c r="N102" s="484"/>
      <c r="O102" s="484"/>
      <c r="P102" s="485"/>
      <c r="Q102" s="484"/>
      <c r="R102" s="484"/>
    </row>
    <row r="103" spans="1:18">
      <c r="A103" s="477"/>
      <c r="M103" s="483"/>
      <c r="N103" s="483"/>
      <c r="O103" s="483"/>
      <c r="P103" s="483"/>
      <c r="Q103" s="483"/>
      <c r="R103" s="483"/>
    </row>
    <row r="104" spans="1:18">
      <c r="A104" s="477"/>
    </row>
    <row r="105" spans="1:18">
      <c r="A105" s="477"/>
    </row>
    <row r="106" spans="1:18">
      <c r="A106" s="477"/>
    </row>
    <row r="107" spans="1:18">
      <c r="A107" s="56"/>
    </row>
    <row r="108" spans="1:18">
      <c r="A108" s="56"/>
    </row>
    <row r="109" spans="1:18">
      <c r="A109" s="56"/>
    </row>
    <row r="110" spans="1:18">
      <c r="A110" s="56"/>
    </row>
    <row r="111" spans="1:18">
      <c r="A111" s="56"/>
    </row>
    <row r="112" spans="1:18">
      <c r="A112" s="56"/>
    </row>
    <row r="113" spans="1:1">
      <c r="A113" s="56"/>
    </row>
    <row r="114" spans="1:1">
      <c r="A114" s="56"/>
    </row>
    <row r="115" spans="1:1">
      <c r="A115" s="56"/>
    </row>
    <row r="116" spans="1:1">
      <c r="A116" s="56"/>
    </row>
    <row r="117" spans="1:1">
      <c r="A117" s="56"/>
    </row>
    <row r="118" spans="1:1">
      <c r="A118" s="56"/>
    </row>
    <row r="119" spans="1:1">
      <c r="A119" s="56"/>
    </row>
    <row r="120" spans="1:1">
      <c r="A120" s="56"/>
    </row>
    <row r="121" spans="1:1">
      <c r="A121" s="56"/>
    </row>
    <row r="122" spans="1:1">
      <c r="A122" s="56"/>
    </row>
    <row r="123" spans="1:1">
      <c r="A123" s="56"/>
    </row>
    <row r="124" spans="1:1">
      <c r="A124" s="56"/>
    </row>
    <row r="273" spans="5:5">
      <c r="E273" s="486">
        <v>43861</v>
      </c>
    </row>
    <row r="274" spans="5:5">
      <c r="E274" s="486">
        <v>43890</v>
      </c>
    </row>
    <row r="275" spans="5:5">
      <c r="E275" s="486">
        <v>43921</v>
      </c>
    </row>
    <row r="276" spans="5:5">
      <c r="E276" s="486">
        <v>43951</v>
      </c>
    </row>
    <row r="277" spans="5:5">
      <c r="E277" s="486">
        <v>43982</v>
      </c>
    </row>
    <row r="278" spans="5:5">
      <c r="E278" s="486">
        <v>44012</v>
      </c>
    </row>
    <row r="279" spans="5:5">
      <c r="E279" s="486">
        <v>44043</v>
      </c>
    </row>
    <row r="280" spans="5:5">
      <c r="E280" s="486">
        <v>44074</v>
      </c>
    </row>
    <row r="281" spans="5:5">
      <c r="E281" s="486">
        <v>44104</v>
      </c>
    </row>
    <row r="282" spans="5:5">
      <c r="E282" s="486">
        <v>44135</v>
      </c>
    </row>
    <row r="283" spans="5:5">
      <c r="E283" s="486">
        <v>44165</v>
      </c>
    </row>
    <row r="284" spans="5:5">
      <c r="E284" s="486">
        <v>44196</v>
      </c>
    </row>
    <row r="285" spans="5:5">
      <c r="E285" s="486">
        <v>42766</v>
      </c>
    </row>
    <row r="286" spans="5:5">
      <c r="E286" s="486">
        <v>42794</v>
      </c>
    </row>
    <row r="287" spans="5:5">
      <c r="E287" s="486">
        <v>42825</v>
      </c>
    </row>
    <row r="288" spans="5:5">
      <c r="E288" s="486">
        <v>42855</v>
      </c>
    </row>
    <row r="289" spans="5:5">
      <c r="E289" s="486">
        <v>42886</v>
      </c>
    </row>
    <row r="290" spans="5:5">
      <c r="E290" s="486">
        <v>42916</v>
      </c>
    </row>
    <row r="291" spans="5:5">
      <c r="E291" s="486">
        <v>42947</v>
      </c>
    </row>
    <row r="292" spans="5:5">
      <c r="E292" s="486">
        <v>42978</v>
      </c>
    </row>
    <row r="293" spans="5:5">
      <c r="E293" s="486">
        <v>43008</v>
      </c>
    </row>
    <row r="294" spans="5:5">
      <c r="E294" s="486">
        <v>43039</v>
      </c>
    </row>
    <row r="295" spans="5:5">
      <c r="E295" s="486">
        <v>43069</v>
      </c>
    </row>
    <row r="296" spans="5:5">
      <c r="E296" s="486">
        <v>43100</v>
      </c>
    </row>
    <row r="297" spans="5:5">
      <c r="E297" s="486">
        <v>43131</v>
      </c>
    </row>
    <row r="298" spans="5:5">
      <c r="E298" s="486">
        <v>43159</v>
      </c>
    </row>
    <row r="299" spans="5:5">
      <c r="E299" s="486">
        <v>43190</v>
      </c>
    </row>
    <row r="300" spans="5:5">
      <c r="E300" s="486">
        <v>43220</v>
      </c>
    </row>
    <row r="301" spans="5:5">
      <c r="E301" s="486">
        <v>43251</v>
      </c>
    </row>
    <row r="302" spans="5:5">
      <c r="E302" s="486">
        <v>43281</v>
      </c>
    </row>
    <row r="303" spans="5:5">
      <c r="E303" s="486">
        <v>43312</v>
      </c>
    </row>
    <row r="304" spans="5:5">
      <c r="E304" s="486">
        <v>43343</v>
      </c>
    </row>
    <row r="305" spans="5:5">
      <c r="E305" s="486">
        <v>43373</v>
      </c>
    </row>
    <row r="306" spans="5:5">
      <c r="E306" s="486">
        <v>43404</v>
      </c>
    </row>
    <row r="307" spans="5:5">
      <c r="E307" s="486">
        <v>43434</v>
      </c>
    </row>
    <row r="308" spans="5:5">
      <c r="E308" s="486">
        <v>43465</v>
      </c>
    </row>
    <row r="309" spans="5:5">
      <c r="E309" s="486">
        <v>43496</v>
      </c>
    </row>
    <row r="310" spans="5:5">
      <c r="E310" s="486">
        <v>43524</v>
      </c>
    </row>
    <row r="311" spans="5:5">
      <c r="E311" s="486">
        <v>43555</v>
      </c>
    </row>
    <row r="312" spans="5:5">
      <c r="E312" s="486">
        <v>43585</v>
      </c>
    </row>
    <row r="313" spans="5:5">
      <c r="E313" s="486">
        <v>43616</v>
      </c>
    </row>
    <row r="314" spans="5:5">
      <c r="E314" s="486">
        <v>43646</v>
      </c>
    </row>
    <row r="315" spans="5:5">
      <c r="E315" s="486">
        <v>43677</v>
      </c>
    </row>
    <row r="316" spans="5:5">
      <c r="E316" s="486">
        <v>43708</v>
      </c>
    </row>
    <row r="317" spans="5:5">
      <c r="E317" s="486">
        <v>43738</v>
      </c>
    </row>
    <row r="318" spans="5:5">
      <c r="E318" s="486">
        <v>43769</v>
      </c>
    </row>
    <row r="319" spans="5:5">
      <c r="E319" s="486">
        <v>43799</v>
      </c>
    </row>
    <row r="320" spans="5:5">
      <c r="E320" s="486">
        <v>43830</v>
      </c>
    </row>
  </sheetData>
  <mergeCells count="279">
    <mergeCell ref="M100:N100"/>
    <mergeCell ref="O100:P100"/>
    <mergeCell ref="Q100:R100"/>
    <mergeCell ref="M101:N101"/>
    <mergeCell ref="O101:P101"/>
    <mergeCell ref="Q101:R101"/>
    <mergeCell ref="M97:N97"/>
    <mergeCell ref="O97:P97"/>
    <mergeCell ref="Q97:R97"/>
    <mergeCell ref="M98:N98"/>
    <mergeCell ref="O98:P98"/>
    <mergeCell ref="Q98:R98"/>
    <mergeCell ref="M99:N99"/>
    <mergeCell ref="O99:P99"/>
    <mergeCell ref="Q99:R99"/>
    <mergeCell ref="M94:N94"/>
    <mergeCell ref="O94:P94"/>
    <mergeCell ref="Q94:R94"/>
    <mergeCell ref="M95:N95"/>
    <mergeCell ref="O95:P95"/>
    <mergeCell ref="Q95:R95"/>
    <mergeCell ref="M96:N96"/>
    <mergeCell ref="O96:P96"/>
    <mergeCell ref="Q96:R96"/>
    <mergeCell ref="M91:N91"/>
    <mergeCell ref="O91:P91"/>
    <mergeCell ref="Q91:R91"/>
    <mergeCell ref="M92:N92"/>
    <mergeCell ref="O92:P92"/>
    <mergeCell ref="Q92:R92"/>
    <mergeCell ref="M93:N93"/>
    <mergeCell ref="O93:P93"/>
    <mergeCell ref="Q93:R93"/>
    <mergeCell ref="M88:N88"/>
    <mergeCell ref="O88:P88"/>
    <mergeCell ref="Q88:R88"/>
    <mergeCell ref="M89:N89"/>
    <mergeCell ref="O89:P89"/>
    <mergeCell ref="Q89:R89"/>
    <mergeCell ref="M90:N90"/>
    <mergeCell ref="O90:P90"/>
    <mergeCell ref="Q90:R90"/>
    <mergeCell ref="M85:N85"/>
    <mergeCell ref="O85:P85"/>
    <mergeCell ref="Q85:R85"/>
    <mergeCell ref="M86:N86"/>
    <mergeCell ref="O86:P86"/>
    <mergeCell ref="Q86:R86"/>
    <mergeCell ref="M87:N87"/>
    <mergeCell ref="O87:P87"/>
    <mergeCell ref="Q87:R87"/>
    <mergeCell ref="M82:N82"/>
    <mergeCell ref="O82:P82"/>
    <mergeCell ref="Q82:R82"/>
    <mergeCell ref="M83:N83"/>
    <mergeCell ref="O83:P83"/>
    <mergeCell ref="Q83:R83"/>
    <mergeCell ref="M84:N84"/>
    <mergeCell ref="O84:P84"/>
    <mergeCell ref="Q84:R84"/>
    <mergeCell ref="M79:N79"/>
    <mergeCell ref="O79:P79"/>
    <mergeCell ref="Q79:R79"/>
    <mergeCell ref="M80:N80"/>
    <mergeCell ref="O80:P80"/>
    <mergeCell ref="Q80:R80"/>
    <mergeCell ref="M81:N81"/>
    <mergeCell ref="O81:P81"/>
    <mergeCell ref="Q81:R81"/>
    <mergeCell ref="M76:N76"/>
    <mergeCell ref="O76:P76"/>
    <mergeCell ref="Q76:R76"/>
    <mergeCell ref="M77:N77"/>
    <mergeCell ref="O77:P77"/>
    <mergeCell ref="Q77:R77"/>
    <mergeCell ref="M78:N78"/>
    <mergeCell ref="O78:P78"/>
    <mergeCell ref="Q78:R78"/>
    <mergeCell ref="M73:N73"/>
    <mergeCell ref="O73:P73"/>
    <mergeCell ref="Q73:R73"/>
    <mergeCell ref="M74:N74"/>
    <mergeCell ref="O74:P74"/>
    <mergeCell ref="Q74:R74"/>
    <mergeCell ref="M75:N75"/>
    <mergeCell ref="O75:P75"/>
    <mergeCell ref="Q75:R75"/>
    <mergeCell ref="M70:N70"/>
    <mergeCell ref="O70:P70"/>
    <mergeCell ref="Q70:R70"/>
    <mergeCell ref="M71:N71"/>
    <mergeCell ref="O71:P71"/>
    <mergeCell ref="Q71:R71"/>
    <mergeCell ref="M72:N72"/>
    <mergeCell ref="O72:P72"/>
    <mergeCell ref="Q72:R72"/>
    <mergeCell ref="M67:N67"/>
    <mergeCell ref="O67:P67"/>
    <mergeCell ref="Q67:R67"/>
    <mergeCell ref="M68:N68"/>
    <mergeCell ref="O68:P68"/>
    <mergeCell ref="Q68:R68"/>
    <mergeCell ref="M69:N69"/>
    <mergeCell ref="O69:P69"/>
    <mergeCell ref="Q69:R69"/>
    <mergeCell ref="M64:N64"/>
    <mergeCell ref="O64:P64"/>
    <mergeCell ref="Q64:R64"/>
    <mergeCell ref="M65:N65"/>
    <mergeCell ref="O65:P65"/>
    <mergeCell ref="Q65:R65"/>
    <mergeCell ref="M66:N66"/>
    <mergeCell ref="O66:P66"/>
    <mergeCell ref="Q66:R66"/>
    <mergeCell ref="M61:N61"/>
    <mergeCell ref="O61:P61"/>
    <mergeCell ref="Q61:R61"/>
    <mergeCell ref="M62:N62"/>
    <mergeCell ref="O62:P62"/>
    <mergeCell ref="Q62:R62"/>
    <mergeCell ref="M63:N63"/>
    <mergeCell ref="O63:P63"/>
    <mergeCell ref="Q63:R63"/>
    <mergeCell ref="M58:N58"/>
    <mergeCell ref="O58:P58"/>
    <mergeCell ref="Q58:R58"/>
    <mergeCell ref="M59:N59"/>
    <mergeCell ref="O59:P59"/>
    <mergeCell ref="Q59:R59"/>
    <mergeCell ref="M60:N60"/>
    <mergeCell ref="O60:P60"/>
    <mergeCell ref="Q60:R60"/>
    <mergeCell ref="U54:V54"/>
    <mergeCell ref="W54:X54"/>
    <mergeCell ref="M55:N55"/>
    <mergeCell ref="O55:P55"/>
    <mergeCell ref="Q55:R55"/>
    <mergeCell ref="M56:N56"/>
    <mergeCell ref="O56:P56"/>
    <mergeCell ref="Q56:R56"/>
    <mergeCell ref="M57:N57"/>
    <mergeCell ref="O57:P57"/>
    <mergeCell ref="Q57:R57"/>
    <mergeCell ref="M52:N52"/>
    <mergeCell ref="O52:P52"/>
    <mergeCell ref="Q52:R52"/>
    <mergeCell ref="M53:N53"/>
    <mergeCell ref="O53:P53"/>
    <mergeCell ref="Q53:R53"/>
    <mergeCell ref="M54:N54"/>
    <mergeCell ref="O54:P54"/>
    <mergeCell ref="Q54:R54"/>
    <mergeCell ref="M49:N49"/>
    <mergeCell ref="O49:P49"/>
    <mergeCell ref="Q49:R49"/>
    <mergeCell ref="M50:N50"/>
    <mergeCell ref="O50:P50"/>
    <mergeCell ref="Q50:R50"/>
    <mergeCell ref="M51:N51"/>
    <mergeCell ref="O51:P51"/>
    <mergeCell ref="Q51:R51"/>
    <mergeCell ref="M46:N46"/>
    <mergeCell ref="O46:P46"/>
    <mergeCell ref="Q46:R46"/>
    <mergeCell ref="M47:N47"/>
    <mergeCell ref="O47:P47"/>
    <mergeCell ref="Q47:R47"/>
    <mergeCell ref="M48:N48"/>
    <mergeCell ref="O48:P48"/>
    <mergeCell ref="Q48:R48"/>
    <mergeCell ref="M43:N43"/>
    <mergeCell ref="O43:P43"/>
    <mergeCell ref="Q43:R43"/>
    <mergeCell ref="M44:N44"/>
    <mergeCell ref="O44:P44"/>
    <mergeCell ref="Q44:R44"/>
    <mergeCell ref="M45:N45"/>
    <mergeCell ref="O45:P45"/>
    <mergeCell ref="Q45:R45"/>
    <mergeCell ref="M40:N40"/>
    <mergeCell ref="O40:P40"/>
    <mergeCell ref="Q40:R40"/>
    <mergeCell ref="M41:N41"/>
    <mergeCell ref="O41:P41"/>
    <mergeCell ref="Q41:R41"/>
    <mergeCell ref="M42:N42"/>
    <mergeCell ref="O42:P42"/>
    <mergeCell ref="Q42:R42"/>
    <mergeCell ref="M37:N37"/>
    <mergeCell ref="O37:P37"/>
    <mergeCell ref="Q37:R37"/>
    <mergeCell ref="M38:N38"/>
    <mergeCell ref="O38:P38"/>
    <mergeCell ref="Q38:R38"/>
    <mergeCell ref="M39:N39"/>
    <mergeCell ref="O39:P39"/>
    <mergeCell ref="Q39:R39"/>
    <mergeCell ref="M34:N34"/>
    <mergeCell ref="O34:P34"/>
    <mergeCell ref="Q34:R34"/>
    <mergeCell ref="M35:N35"/>
    <mergeCell ref="O35:P35"/>
    <mergeCell ref="Q35:R35"/>
    <mergeCell ref="M36:N36"/>
    <mergeCell ref="O36:P36"/>
    <mergeCell ref="Q36:R36"/>
    <mergeCell ref="M31:N31"/>
    <mergeCell ref="O31:P31"/>
    <mergeCell ref="Q31:R31"/>
    <mergeCell ref="M32:N32"/>
    <mergeCell ref="O32:P32"/>
    <mergeCell ref="Q32:R32"/>
    <mergeCell ref="M33:N33"/>
    <mergeCell ref="O33:P33"/>
    <mergeCell ref="Q33:R33"/>
    <mergeCell ref="M28:N28"/>
    <mergeCell ref="O28:P28"/>
    <mergeCell ref="Q28:R28"/>
    <mergeCell ref="M29:N29"/>
    <mergeCell ref="O29:P29"/>
    <mergeCell ref="Q29:R29"/>
    <mergeCell ref="M30:N30"/>
    <mergeCell ref="O30:P30"/>
    <mergeCell ref="Q30:R30"/>
    <mergeCell ref="M25:N25"/>
    <mergeCell ref="O25:P25"/>
    <mergeCell ref="Q25:R25"/>
    <mergeCell ref="M26:N26"/>
    <mergeCell ref="O26:P26"/>
    <mergeCell ref="Q26:R26"/>
    <mergeCell ref="M27:N27"/>
    <mergeCell ref="O27:P27"/>
    <mergeCell ref="Q27:R27"/>
    <mergeCell ref="M22:N22"/>
    <mergeCell ref="O22:P22"/>
    <mergeCell ref="Q22:R22"/>
    <mergeCell ref="M23:N23"/>
    <mergeCell ref="O23:P23"/>
    <mergeCell ref="Q23:R23"/>
    <mergeCell ref="M24:N24"/>
    <mergeCell ref="O24:P24"/>
    <mergeCell ref="Q24:R24"/>
    <mergeCell ref="M19:N19"/>
    <mergeCell ref="O19:P19"/>
    <mergeCell ref="Q19:R19"/>
    <mergeCell ref="M20:N20"/>
    <mergeCell ref="O20:P20"/>
    <mergeCell ref="Q20:R20"/>
    <mergeCell ref="M21:N21"/>
    <mergeCell ref="O21:P21"/>
    <mergeCell ref="Q21:R21"/>
    <mergeCell ref="M16:N16"/>
    <mergeCell ref="O16:P16"/>
    <mergeCell ref="Q16:R16"/>
    <mergeCell ref="M17:N17"/>
    <mergeCell ref="O17:P17"/>
    <mergeCell ref="Q17:R17"/>
    <mergeCell ref="M18:N18"/>
    <mergeCell ref="O18:P18"/>
    <mergeCell ref="Q18:R18"/>
    <mergeCell ref="M13:N13"/>
    <mergeCell ref="O13:P13"/>
    <mergeCell ref="Q13:R13"/>
    <mergeCell ref="M14:N14"/>
    <mergeCell ref="O14:P14"/>
    <mergeCell ref="Q14:R14"/>
    <mergeCell ref="M15:N15"/>
    <mergeCell ref="O15:P15"/>
    <mergeCell ref="Q15:R15"/>
    <mergeCell ref="M6:R6"/>
    <mergeCell ref="M7:R7"/>
    <mergeCell ref="M8:R8"/>
    <mergeCell ref="M9:R9"/>
    <mergeCell ref="M11:N11"/>
    <mergeCell ref="O11:P11"/>
    <mergeCell ref="Q11:R11"/>
    <mergeCell ref="M12:N12"/>
    <mergeCell ref="O12:P12"/>
    <mergeCell ref="Q12:R12"/>
  </mergeCells>
  <phoneticPr fontId="33" type="noConversion"/>
  <dataValidations count="2">
    <dataValidation type="list" showInputMessage="1" showErrorMessage="1" sqref="K6" xr:uid="{00000000-0002-0000-0400-000000000000}">
      <formula1>"被评估单位,产权持有单位,委托人"</formula1>
    </dataValidation>
    <dataValidation type="list" showInputMessage="1" showErrorMessage="1" sqref="B65382" xr:uid="{00000000-0002-0000-0400-000001000000}">
      <formula1>#REF!</formula1>
    </dataValidation>
  </dataValidations>
  <hyperlinks>
    <hyperlink ref="A1" location="索引目录!A1" display="返回索引目录" xr:uid="{00000000-0004-0000-0400-000000000000}"/>
  </hyperlinks>
  <printOptions horizontalCentered="1"/>
  <pageMargins left="0.98402777777777795" right="0.98402777777777795" top="0.98402777777777795" bottom="0.98402777777777795" header="0.47222222222222199" footer="0.35416666666666702"/>
  <pageSetup paperSize="9" scale="76" orientation="portrai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L29"/>
  <sheetViews>
    <sheetView showGridLines="0" topLeftCell="A4" zoomScale="96" zoomScaleNormal="96" workbookViewId="0">
      <selection activeCell="M8" sqref="M8:R8"/>
    </sheetView>
  </sheetViews>
  <sheetFormatPr defaultColWidth="9" defaultRowHeight="15.75" customHeight="1"/>
  <cols>
    <col min="1" max="1" width="5.25" style="3" customWidth="1"/>
    <col min="2" max="2" width="23.25" style="3" customWidth="1"/>
    <col min="3" max="5" width="8" style="3" customWidth="1"/>
    <col min="6" max="6" width="15" style="3" customWidth="1"/>
    <col min="7" max="7" width="9.75" style="3" customWidth="1"/>
    <col min="8" max="8" width="7.75" style="3" customWidth="1"/>
    <col min="9" max="9" width="11.75" style="3" customWidth="1"/>
    <col min="10" max="10" width="9" style="2" customWidth="1"/>
    <col min="11" max="12" width="9" style="3" customWidth="1"/>
    <col min="13" max="16384" width="9" style="3"/>
  </cols>
  <sheetData>
    <row r="1" spans="1:12" ht="15.75" customHeight="1">
      <c r="A1" s="4" t="s">
        <v>125</v>
      </c>
    </row>
    <row r="2" spans="1:12" s="1" customFormat="1" ht="30" customHeight="1">
      <c r="A2" s="651" t="s">
        <v>1367</v>
      </c>
      <c r="B2" s="652"/>
      <c r="C2" s="652"/>
      <c r="D2" s="652"/>
      <c r="E2" s="652"/>
      <c r="F2" s="652"/>
      <c r="G2" s="652"/>
      <c r="H2" s="652"/>
      <c r="I2" s="652"/>
      <c r="J2" s="199"/>
      <c r="K2" s="3"/>
      <c r="L2" s="3"/>
    </row>
    <row r="3" spans="1:12" ht="15.75" customHeight="1">
      <c r="A3" s="653" t="str">
        <f>"评估基准日："&amp;TEXT(基本信息输入表!M7,"yyyy年mm月dd日")</f>
        <v>评估基准日：2025年07月31日</v>
      </c>
      <c r="B3" s="654"/>
      <c r="C3" s="654"/>
      <c r="D3" s="654"/>
      <c r="E3" s="654"/>
      <c r="F3" s="654"/>
      <c r="G3" s="654"/>
      <c r="H3" s="654"/>
      <c r="I3" s="654"/>
    </row>
    <row r="4" spans="1:12" ht="13.5" customHeight="1">
      <c r="A4" s="2"/>
      <c r="B4" s="2"/>
      <c r="C4" s="2"/>
      <c r="D4" s="2"/>
      <c r="E4" s="2"/>
      <c r="F4" s="2"/>
      <c r="G4" s="2"/>
      <c r="H4" s="656" t="s">
        <v>1368</v>
      </c>
      <c r="I4" s="654"/>
    </row>
    <row r="5" spans="1:12" ht="15.75" customHeight="1">
      <c r="A5" s="3" t="str">
        <f>基本信息输入表!K6&amp;"："&amp;基本信息输入表!M6</f>
        <v>被评估单位：西安曲江影视投资（集团）有限公司</v>
      </c>
      <c r="E5" s="49"/>
      <c r="F5" s="49"/>
      <c r="H5" s="657" t="s">
        <v>511</v>
      </c>
      <c r="I5" s="676"/>
    </row>
    <row r="6" spans="1:12" s="2" customFormat="1" ht="12.75" customHeight="1">
      <c r="A6" s="665" t="s">
        <v>127</v>
      </c>
      <c r="B6" s="665" t="s">
        <v>710</v>
      </c>
      <c r="C6" s="665" t="s">
        <v>711</v>
      </c>
      <c r="D6" s="665" t="s">
        <v>733</v>
      </c>
      <c r="E6" s="671" t="s">
        <v>412</v>
      </c>
      <c r="F6" s="671" t="s">
        <v>828</v>
      </c>
      <c r="G6" s="665" t="s">
        <v>413</v>
      </c>
      <c r="H6" s="665" t="s">
        <v>415</v>
      </c>
      <c r="I6" s="665" t="s">
        <v>143</v>
      </c>
      <c r="K6" s="3"/>
      <c r="L6" s="3"/>
    </row>
    <row r="7" spans="1:12" ht="12.75" customHeight="1">
      <c r="A7" s="674"/>
      <c r="B7" s="674"/>
      <c r="C7" s="674"/>
      <c r="D7" s="674"/>
      <c r="E7" s="674"/>
      <c r="F7" s="674"/>
      <c r="G7" s="674"/>
      <c r="H7" s="674"/>
      <c r="I7" s="674"/>
      <c r="J7" s="2" t="s">
        <v>516</v>
      </c>
    </row>
    <row r="8" spans="1:12" ht="12.75" customHeight="1">
      <c r="A8" s="10" t="str">
        <f t="shared" ref="A8:A24" si="0">IF(B8="","",ROW()-7)</f>
        <v/>
      </c>
      <c r="B8" s="11"/>
      <c r="C8" s="11"/>
      <c r="D8" s="12"/>
      <c r="E8" s="13"/>
      <c r="F8" s="13"/>
      <c r="G8" s="13"/>
      <c r="H8" s="13" t="str">
        <f t="shared" ref="H8:H25" si="1">IF(E8-F8=0,"",(G8-E8+F8)/(E8-F8)*100)</f>
        <v/>
      </c>
      <c r="I8" s="11"/>
      <c r="J8" s="2" t="s">
        <v>1369</v>
      </c>
    </row>
    <row r="9" spans="1:12" ht="12.75" customHeight="1">
      <c r="A9" s="10" t="str">
        <f t="shared" si="0"/>
        <v/>
      </c>
      <c r="B9" s="11"/>
      <c r="C9" s="11"/>
      <c r="D9" s="12"/>
      <c r="E9" s="13"/>
      <c r="F9" s="13"/>
      <c r="G9" s="13"/>
      <c r="H9" s="13" t="str">
        <f t="shared" si="1"/>
        <v/>
      </c>
      <c r="I9" s="11"/>
      <c r="J9" s="2" t="s">
        <v>1370</v>
      </c>
    </row>
    <row r="10" spans="1:12" ht="12.75" customHeight="1">
      <c r="A10" s="10" t="str">
        <f t="shared" si="0"/>
        <v/>
      </c>
      <c r="B10" s="11"/>
      <c r="C10" s="11"/>
      <c r="D10" s="12"/>
      <c r="E10" s="13"/>
      <c r="F10" s="13"/>
      <c r="G10" s="13"/>
      <c r="H10" s="13" t="str">
        <f t="shared" si="1"/>
        <v/>
      </c>
      <c r="I10" s="11"/>
      <c r="J10" s="2" t="s">
        <v>1371</v>
      </c>
    </row>
    <row r="11" spans="1:12" ht="12.75" customHeight="1">
      <c r="A11" s="10" t="str">
        <f t="shared" si="0"/>
        <v/>
      </c>
      <c r="B11" s="11"/>
      <c r="C11" s="11"/>
      <c r="D11" s="12"/>
      <c r="E11" s="13"/>
      <c r="F11" s="13"/>
      <c r="G11" s="13"/>
      <c r="H11" s="13" t="str">
        <f t="shared" si="1"/>
        <v/>
      </c>
      <c r="I11" s="11"/>
      <c r="J11" s="2" t="s">
        <v>1372</v>
      </c>
    </row>
    <row r="12" spans="1:12" ht="12.75" customHeight="1">
      <c r="A12" s="10" t="str">
        <f t="shared" si="0"/>
        <v/>
      </c>
      <c r="B12" s="11"/>
      <c r="C12" s="11"/>
      <c r="D12" s="12"/>
      <c r="E12" s="13"/>
      <c r="F12" s="13"/>
      <c r="G12" s="13"/>
      <c r="H12" s="13" t="str">
        <f t="shared" si="1"/>
        <v/>
      </c>
      <c r="I12" s="11"/>
      <c r="J12" s="2" t="s">
        <v>1373</v>
      </c>
    </row>
    <row r="13" spans="1:12" ht="12.75" customHeight="1">
      <c r="A13" s="10" t="str">
        <f t="shared" si="0"/>
        <v/>
      </c>
      <c r="B13" s="11"/>
      <c r="C13" s="11"/>
      <c r="D13" s="12"/>
      <c r="E13" s="13"/>
      <c r="F13" s="13"/>
      <c r="G13" s="13"/>
      <c r="H13" s="13" t="str">
        <f t="shared" si="1"/>
        <v/>
      </c>
      <c r="I13" s="11"/>
      <c r="J13" s="2" t="s">
        <v>1374</v>
      </c>
    </row>
    <row r="14" spans="1:12" ht="12.75" customHeight="1">
      <c r="A14" s="10" t="str">
        <f t="shared" si="0"/>
        <v/>
      </c>
      <c r="B14" s="11"/>
      <c r="C14" s="11"/>
      <c r="D14" s="12"/>
      <c r="E14" s="13"/>
      <c r="F14" s="13"/>
      <c r="G14" s="13"/>
      <c r="H14" s="13" t="str">
        <f t="shared" si="1"/>
        <v/>
      </c>
      <c r="I14" s="11"/>
      <c r="J14" s="2" t="s">
        <v>1375</v>
      </c>
    </row>
    <row r="15" spans="1:12" ht="12.75" customHeight="1">
      <c r="A15" s="10" t="str">
        <f t="shared" si="0"/>
        <v/>
      </c>
      <c r="B15" s="11"/>
      <c r="C15" s="11"/>
      <c r="D15" s="12"/>
      <c r="E15" s="13"/>
      <c r="F15" s="13"/>
      <c r="G15" s="13"/>
      <c r="H15" s="13" t="str">
        <f t="shared" si="1"/>
        <v/>
      </c>
      <c r="I15" s="11"/>
      <c r="J15" s="2" t="s">
        <v>1376</v>
      </c>
    </row>
    <row r="16" spans="1:12" ht="12.75" customHeight="1">
      <c r="A16" s="10" t="str">
        <f t="shared" si="0"/>
        <v/>
      </c>
      <c r="B16" s="11"/>
      <c r="C16" s="11"/>
      <c r="D16" s="12"/>
      <c r="E16" s="13"/>
      <c r="F16" s="13"/>
      <c r="G16" s="13"/>
      <c r="H16" s="13" t="str">
        <f t="shared" si="1"/>
        <v/>
      </c>
      <c r="I16" s="11"/>
      <c r="J16" s="2" t="s">
        <v>1377</v>
      </c>
    </row>
    <row r="17" spans="1:10" ht="12.75" customHeight="1">
      <c r="A17" s="10" t="str">
        <f t="shared" si="0"/>
        <v/>
      </c>
      <c r="B17" s="11"/>
      <c r="C17" s="11"/>
      <c r="D17" s="12"/>
      <c r="E17" s="13"/>
      <c r="F17" s="13"/>
      <c r="G17" s="13"/>
      <c r="H17" s="13" t="str">
        <f t="shared" si="1"/>
        <v/>
      </c>
      <c r="I17" s="11"/>
      <c r="J17" s="2" t="s">
        <v>1378</v>
      </c>
    </row>
    <row r="18" spans="1:10" ht="12.75" customHeight="1">
      <c r="A18" s="10" t="str">
        <f t="shared" si="0"/>
        <v/>
      </c>
      <c r="B18" s="11"/>
      <c r="C18" s="11"/>
      <c r="D18" s="12"/>
      <c r="E18" s="13"/>
      <c r="F18" s="13"/>
      <c r="G18" s="13"/>
      <c r="H18" s="13" t="str">
        <f t="shared" si="1"/>
        <v/>
      </c>
      <c r="I18" s="11"/>
      <c r="J18" s="2" t="s">
        <v>1379</v>
      </c>
    </row>
    <row r="19" spans="1:10" ht="12.75" customHeight="1">
      <c r="A19" s="10" t="str">
        <f t="shared" si="0"/>
        <v/>
      </c>
      <c r="B19" s="11"/>
      <c r="C19" s="11"/>
      <c r="D19" s="12"/>
      <c r="E19" s="13"/>
      <c r="F19" s="13"/>
      <c r="G19" s="13"/>
      <c r="H19" s="13" t="str">
        <f t="shared" si="1"/>
        <v/>
      </c>
      <c r="I19" s="11"/>
      <c r="J19" s="2" t="s">
        <v>1380</v>
      </c>
    </row>
    <row r="20" spans="1:10" ht="12.75" customHeight="1">
      <c r="A20" s="10" t="str">
        <f t="shared" si="0"/>
        <v/>
      </c>
      <c r="B20" s="11"/>
      <c r="C20" s="11"/>
      <c r="D20" s="12"/>
      <c r="E20" s="13"/>
      <c r="F20" s="13"/>
      <c r="G20" s="13"/>
      <c r="H20" s="13" t="str">
        <f t="shared" si="1"/>
        <v/>
      </c>
      <c r="I20" s="11"/>
      <c r="J20" s="2" t="s">
        <v>1381</v>
      </c>
    </row>
    <row r="21" spans="1:10" ht="12.75" customHeight="1">
      <c r="A21" s="10" t="str">
        <f t="shared" si="0"/>
        <v/>
      </c>
      <c r="B21" s="11"/>
      <c r="C21" s="11"/>
      <c r="D21" s="12"/>
      <c r="E21" s="13"/>
      <c r="F21" s="13"/>
      <c r="G21" s="13"/>
      <c r="H21" s="13" t="str">
        <f t="shared" si="1"/>
        <v/>
      </c>
      <c r="I21" s="11"/>
      <c r="J21" s="2" t="s">
        <v>1382</v>
      </c>
    </row>
    <row r="22" spans="1:10" ht="12.75" customHeight="1">
      <c r="A22" s="10" t="str">
        <f t="shared" si="0"/>
        <v/>
      </c>
      <c r="B22" s="11"/>
      <c r="C22" s="11"/>
      <c r="D22" s="12"/>
      <c r="E22" s="13"/>
      <c r="F22" s="13"/>
      <c r="G22" s="13"/>
      <c r="H22" s="13" t="str">
        <f t="shared" si="1"/>
        <v/>
      </c>
      <c r="I22" s="11"/>
      <c r="J22" s="2" t="s">
        <v>1383</v>
      </c>
    </row>
    <row r="23" spans="1:10" ht="12.75" customHeight="1">
      <c r="A23" s="10" t="str">
        <f t="shared" si="0"/>
        <v/>
      </c>
      <c r="B23" s="11"/>
      <c r="C23" s="11"/>
      <c r="D23" s="12"/>
      <c r="E23" s="13"/>
      <c r="F23" s="13"/>
      <c r="G23" s="13"/>
      <c r="H23" s="13" t="str">
        <f t="shared" si="1"/>
        <v/>
      </c>
      <c r="I23" s="11"/>
      <c r="J23" s="2" t="s">
        <v>1384</v>
      </c>
    </row>
    <row r="24" spans="1:10" ht="12.75" customHeight="1">
      <c r="A24" s="10" t="str">
        <f t="shared" si="0"/>
        <v/>
      </c>
      <c r="B24" s="11"/>
      <c r="C24" s="11"/>
      <c r="D24" s="12"/>
      <c r="E24" s="13"/>
      <c r="F24" s="13"/>
      <c r="G24" s="13"/>
      <c r="H24" s="13" t="str">
        <f t="shared" si="1"/>
        <v/>
      </c>
      <c r="I24" s="11"/>
      <c r="J24" s="2" t="s">
        <v>1385</v>
      </c>
    </row>
    <row r="25" spans="1:10" ht="12.75" customHeight="1">
      <c r="A25" s="664" t="s">
        <v>1386</v>
      </c>
      <c r="B25" s="673"/>
      <c r="C25" s="11"/>
      <c r="D25" s="38"/>
      <c r="E25" s="13">
        <f>SUM(E8:E24)</f>
        <v>0</v>
      </c>
      <c r="F25" s="13">
        <f>SUM(F8:F24)</f>
        <v>0</v>
      </c>
      <c r="G25" s="13">
        <f>SUM(G8:G24)</f>
        <v>0</v>
      </c>
      <c r="H25" s="13" t="str">
        <f t="shared" si="1"/>
        <v/>
      </c>
      <c r="I25" s="11"/>
    </row>
    <row r="26" spans="1:10" ht="12.75" customHeight="1">
      <c r="A26" s="664" t="s">
        <v>1387</v>
      </c>
      <c r="B26" s="673"/>
      <c r="C26" s="11"/>
      <c r="D26" s="38"/>
      <c r="E26" s="13">
        <f>F25</f>
        <v>0</v>
      </c>
      <c r="F26" s="13"/>
      <c r="G26" s="13"/>
      <c r="H26" s="13"/>
      <c r="I26" s="11"/>
    </row>
    <row r="27" spans="1:10" ht="15.75" customHeight="1">
      <c r="A27" s="659" t="s">
        <v>1388</v>
      </c>
      <c r="B27" s="677"/>
      <c r="C27" s="16"/>
      <c r="D27" s="14"/>
      <c r="E27" s="15">
        <f>E25-E26</f>
        <v>0</v>
      </c>
      <c r="F27" s="15"/>
      <c r="G27" s="19">
        <f>G25</f>
        <v>0</v>
      </c>
      <c r="H27" s="13" t="str">
        <f>IF(E27-F27=0,"",(G27-E27+F27)/(E27-F27)*100)</f>
        <v/>
      </c>
      <c r="I27" s="16"/>
    </row>
    <row r="28" spans="1:10" ht="15.75" customHeight="1">
      <c r="A28" s="3" t="str">
        <f>基本信息输入表!$K$6&amp;"填表人："&amp;基本信息输入表!$M$48</f>
        <v>被评估单位填表人：</v>
      </c>
      <c r="G28" s="3" t="str">
        <f>"评估人员："&amp;基本信息输入表!$Q$48</f>
        <v>评估人员：</v>
      </c>
      <c r="J28" s="2" t="s">
        <v>533</v>
      </c>
    </row>
    <row r="29" spans="1:10" ht="15.75" customHeight="1">
      <c r="A29" s="3" t="str">
        <f>"填表日期："&amp;YEAR(基本信息输入表!$O$48)&amp;"年"&amp;MONTH(基本信息输入表!$O$48)&amp;"月"&amp;DAY(基本信息输入表!$O$48)&amp;"日"</f>
        <v>填表日期：1900年1月0日</v>
      </c>
    </row>
  </sheetData>
  <mergeCells count="16">
    <mergeCell ref="A26:B26"/>
    <mergeCell ref="A27:B27"/>
    <mergeCell ref="A6:A7"/>
    <mergeCell ref="B6:B7"/>
    <mergeCell ref="C6:C7"/>
    <mergeCell ref="A2:I2"/>
    <mergeCell ref="A3:I3"/>
    <mergeCell ref="H4:I4"/>
    <mergeCell ref="H5:I5"/>
    <mergeCell ref="A25:B25"/>
    <mergeCell ref="D6:D7"/>
    <mergeCell ref="E6:E7"/>
    <mergeCell ref="F6:F7"/>
    <mergeCell ref="G6:G7"/>
    <mergeCell ref="H6:H7"/>
    <mergeCell ref="I6:I7"/>
  </mergeCells>
  <phoneticPr fontId="33" type="noConversion"/>
  <hyperlinks>
    <hyperlink ref="A1" location="索引目录!A1" display="返回索引目录" xr:uid="{00000000-0004-0000-31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Q30"/>
  <sheetViews>
    <sheetView showGridLines="0" topLeftCell="A5" zoomScale="96" zoomScaleNormal="96" workbookViewId="0">
      <selection activeCell="M8" sqref="M8:R8"/>
    </sheetView>
  </sheetViews>
  <sheetFormatPr defaultColWidth="9" defaultRowHeight="15.75" customHeight="1"/>
  <cols>
    <col min="1" max="1" width="4.75" style="3" customWidth="1"/>
    <col min="2" max="2" width="16.25" style="3" customWidth="1"/>
    <col min="3" max="3" width="8.25" style="3" customWidth="1"/>
    <col min="4" max="4" width="11.25" style="3" customWidth="1"/>
    <col min="5" max="5" width="12.75" style="3" customWidth="1"/>
    <col min="6" max="9" width="8" style="3" customWidth="1"/>
    <col min="10" max="10" width="15" style="3" customWidth="1"/>
    <col min="11" max="11" width="9.75" style="3" customWidth="1"/>
    <col min="12" max="12" width="7.75" style="3" customWidth="1"/>
    <col min="13" max="13" width="10.25" style="3" customWidth="1"/>
    <col min="14" max="14" width="24.25" style="3" customWidth="1"/>
    <col min="15" max="16" width="9" style="2" customWidth="1"/>
    <col min="17" max="18" width="9" style="3" customWidth="1"/>
    <col min="19" max="16384" width="9" style="3"/>
  </cols>
  <sheetData>
    <row r="1" spans="1:17" ht="15.75" customHeight="1">
      <c r="A1" s="4" t="s">
        <v>125</v>
      </c>
    </row>
    <row r="2" spans="1:17" s="1" customFormat="1" ht="30" customHeight="1">
      <c r="A2" s="651" t="s">
        <v>1389</v>
      </c>
      <c r="B2" s="652"/>
      <c r="C2" s="652"/>
      <c r="D2" s="652"/>
      <c r="E2" s="652"/>
      <c r="F2" s="652"/>
      <c r="G2" s="652"/>
      <c r="H2" s="652"/>
      <c r="I2" s="652"/>
      <c r="J2" s="652"/>
      <c r="K2" s="652"/>
      <c r="L2" s="652"/>
      <c r="M2" s="652"/>
      <c r="O2" s="5"/>
      <c r="P2" s="5"/>
    </row>
    <row r="3" spans="1:17"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7" ht="14.25" customHeight="1">
      <c r="A4" s="2"/>
      <c r="B4" s="2"/>
      <c r="C4" s="2"/>
      <c r="D4" s="2"/>
      <c r="E4" s="2"/>
      <c r="F4" s="2"/>
      <c r="G4" s="2"/>
      <c r="H4" s="2"/>
      <c r="I4" s="2"/>
      <c r="J4" s="2"/>
      <c r="K4" s="2"/>
      <c r="L4" s="656" t="s">
        <v>1390</v>
      </c>
      <c r="M4" s="654"/>
    </row>
    <row r="5" spans="1:17" ht="15.75" customHeight="1">
      <c r="A5" s="3" t="str">
        <f>基本信息输入表!K6&amp;"："&amp;基本信息输入表!M6</f>
        <v>被评估单位：西安曲江影视投资（集团）有限公司</v>
      </c>
      <c r="L5" s="657" t="s">
        <v>511</v>
      </c>
      <c r="M5" s="676"/>
    </row>
    <row r="6" spans="1:17" s="2" customFormat="1" ht="15.75" customHeight="1">
      <c r="A6" s="658" t="s">
        <v>127</v>
      </c>
      <c r="B6" s="658" t="s">
        <v>597</v>
      </c>
      <c r="C6" s="658" t="s">
        <v>600</v>
      </c>
      <c r="D6" s="658" t="s">
        <v>1391</v>
      </c>
      <c r="E6" s="658" t="s">
        <v>1392</v>
      </c>
      <c r="F6" s="658" t="s">
        <v>1393</v>
      </c>
      <c r="G6" s="658" t="s">
        <v>1394</v>
      </c>
      <c r="H6" s="658" t="s">
        <v>1346</v>
      </c>
      <c r="I6" s="668" t="s">
        <v>412</v>
      </c>
      <c r="J6" s="668" t="s">
        <v>828</v>
      </c>
      <c r="K6" s="658" t="s">
        <v>413</v>
      </c>
      <c r="L6" s="658" t="s">
        <v>415</v>
      </c>
      <c r="M6" s="658" t="s">
        <v>143</v>
      </c>
      <c r="N6" s="658" t="s">
        <v>1395</v>
      </c>
      <c r="O6" s="658" t="s">
        <v>516</v>
      </c>
      <c r="P6" s="668" t="s">
        <v>1396</v>
      </c>
      <c r="Q6" s="668" t="s">
        <v>1397</v>
      </c>
    </row>
    <row r="7" spans="1:17" ht="12.75" customHeight="1">
      <c r="A7" s="675"/>
      <c r="B7" s="675"/>
      <c r="C7" s="675"/>
      <c r="D7" s="675"/>
      <c r="E7" s="675"/>
      <c r="F7" s="675"/>
      <c r="G7" s="675"/>
      <c r="H7" s="675"/>
      <c r="I7" s="675"/>
      <c r="J7" s="675"/>
      <c r="K7" s="675"/>
      <c r="L7" s="675"/>
      <c r="M7" s="675"/>
      <c r="N7" s="675"/>
      <c r="O7" s="675"/>
      <c r="P7" s="675"/>
      <c r="Q7" s="675"/>
    </row>
    <row r="8" spans="1:17" ht="12.75" customHeight="1">
      <c r="A8" s="208" t="str">
        <f t="shared" ref="A8:A24" si="0">IF(B8="","",ROW()-7)</f>
        <v/>
      </c>
      <c r="B8" s="11"/>
      <c r="C8" s="12"/>
      <c r="D8" s="10"/>
      <c r="E8" s="28"/>
      <c r="F8" s="11"/>
      <c r="G8" s="11"/>
      <c r="H8" s="13"/>
      <c r="I8" s="13"/>
      <c r="J8" s="13"/>
      <c r="K8" s="13"/>
      <c r="L8" s="13" t="str">
        <f t="shared" ref="L8:L25" si="1">IF(I8-J8=0,"",(K8-I8+J8)/(I8-J8)*100)</f>
        <v/>
      </c>
      <c r="M8" s="11"/>
      <c r="N8" s="209"/>
      <c r="O8" s="32" t="s">
        <v>1398</v>
      </c>
      <c r="P8" s="32"/>
      <c r="Q8" s="33"/>
    </row>
    <row r="9" spans="1:17" ht="12.75" customHeight="1">
      <c r="A9" s="208" t="str">
        <f t="shared" si="0"/>
        <v/>
      </c>
      <c r="B9" s="11"/>
      <c r="C9" s="12"/>
      <c r="D9" s="10"/>
      <c r="E9" s="28"/>
      <c r="F9" s="11"/>
      <c r="G9" s="11"/>
      <c r="H9" s="13"/>
      <c r="I9" s="13"/>
      <c r="J9" s="13"/>
      <c r="K9" s="13"/>
      <c r="L9" s="13" t="str">
        <f t="shared" si="1"/>
        <v/>
      </c>
      <c r="M9" s="11"/>
      <c r="N9" s="210"/>
      <c r="O9" s="32" t="s">
        <v>1399</v>
      </c>
      <c r="P9" s="32" t="s">
        <v>1400</v>
      </c>
      <c r="Q9" s="33"/>
    </row>
    <row r="10" spans="1:17" ht="12.75" customHeight="1">
      <c r="A10" s="208" t="str">
        <f t="shared" si="0"/>
        <v/>
      </c>
      <c r="B10" s="11"/>
      <c r="C10" s="12"/>
      <c r="D10" s="10"/>
      <c r="E10" s="28"/>
      <c r="F10" s="11"/>
      <c r="G10" s="11"/>
      <c r="H10" s="13"/>
      <c r="I10" s="13"/>
      <c r="J10" s="13"/>
      <c r="K10" s="13"/>
      <c r="L10" s="13" t="str">
        <f t="shared" si="1"/>
        <v/>
      </c>
      <c r="M10" s="11"/>
      <c r="N10" s="210"/>
      <c r="O10" s="32" t="s">
        <v>1401</v>
      </c>
      <c r="P10" s="32"/>
      <c r="Q10" s="33"/>
    </row>
    <row r="11" spans="1:17" ht="12.75" customHeight="1">
      <c r="A11" s="208" t="str">
        <f t="shared" si="0"/>
        <v/>
      </c>
      <c r="B11" s="11"/>
      <c r="C11" s="12"/>
      <c r="D11" s="10"/>
      <c r="E11" s="28"/>
      <c r="F11" s="11"/>
      <c r="G11" s="11"/>
      <c r="H11" s="13"/>
      <c r="I11" s="13"/>
      <c r="J11" s="13"/>
      <c r="K11" s="13"/>
      <c r="L11" s="13" t="str">
        <f t="shared" si="1"/>
        <v/>
      </c>
      <c r="M11" s="11"/>
      <c r="N11" s="210"/>
      <c r="O11" s="32" t="s">
        <v>1402</v>
      </c>
      <c r="P11" s="32"/>
      <c r="Q11" s="33"/>
    </row>
    <row r="12" spans="1:17" ht="12.75" customHeight="1">
      <c r="A12" s="208" t="str">
        <f t="shared" si="0"/>
        <v/>
      </c>
      <c r="B12" s="11"/>
      <c r="C12" s="12"/>
      <c r="D12" s="10"/>
      <c r="E12" s="28"/>
      <c r="F12" s="11"/>
      <c r="G12" s="11"/>
      <c r="H12" s="13"/>
      <c r="I12" s="13"/>
      <c r="J12" s="13"/>
      <c r="K12" s="13"/>
      <c r="L12" s="13" t="str">
        <f t="shared" si="1"/>
        <v/>
      </c>
      <c r="M12" s="11"/>
      <c r="N12" s="210"/>
      <c r="O12" s="32" t="s">
        <v>1403</v>
      </c>
      <c r="P12" s="32" t="s">
        <v>1400</v>
      </c>
      <c r="Q12" s="33"/>
    </row>
    <row r="13" spans="1:17" ht="12.75" customHeight="1">
      <c r="A13" s="208" t="str">
        <f t="shared" si="0"/>
        <v/>
      </c>
      <c r="B13" s="11"/>
      <c r="C13" s="12"/>
      <c r="D13" s="10"/>
      <c r="E13" s="28"/>
      <c r="F13" s="11"/>
      <c r="G13" s="11"/>
      <c r="H13" s="13"/>
      <c r="I13" s="13"/>
      <c r="J13" s="13"/>
      <c r="K13" s="13"/>
      <c r="L13" s="13" t="str">
        <f t="shared" si="1"/>
        <v/>
      </c>
      <c r="M13" s="11"/>
      <c r="N13" s="210"/>
      <c r="O13" s="32" t="s">
        <v>1404</v>
      </c>
      <c r="P13" s="32"/>
      <c r="Q13" s="33"/>
    </row>
    <row r="14" spans="1:17" ht="12.75" customHeight="1">
      <c r="A14" s="208" t="str">
        <f t="shared" si="0"/>
        <v/>
      </c>
      <c r="B14" s="11"/>
      <c r="C14" s="12"/>
      <c r="D14" s="10"/>
      <c r="E14" s="28"/>
      <c r="F14" s="11"/>
      <c r="G14" s="11"/>
      <c r="H14" s="13"/>
      <c r="I14" s="13"/>
      <c r="J14" s="13"/>
      <c r="K14" s="13"/>
      <c r="L14" s="13" t="str">
        <f t="shared" si="1"/>
        <v/>
      </c>
      <c r="M14" s="11"/>
      <c r="N14" s="210"/>
      <c r="O14" s="32" t="s">
        <v>1405</v>
      </c>
      <c r="P14" s="32"/>
      <c r="Q14" s="33"/>
    </row>
    <row r="15" spans="1:17" ht="12.75" customHeight="1">
      <c r="A15" s="208" t="str">
        <f t="shared" si="0"/>
        <v/>
      </c>
      <c r="B15" s="11"/>
      <c r="C15" s="12"/>
      <c r="D15" s="10"/>
      <c r="E15" s="28"/>
      <c r="F15" s="11"/>
      <c r="G15" s="11"/>
      <c r="H15" s="13"/>
      <c r="I15" s="13"/>
      <c r="J15" s="13"/>
      <c r="K15" s="13"/>
      <c r="L15" s="13" t="str">
        <f t="shared" si="1"/>
        <v/>
      </c>
      <c r="M15" s="11"/>
      <c r="N15" s="210"/>
      <c r="O15" s="32" t="s">
        <v>1406</v>
      </c>
      <c r="P15" s="32"/>
      <c r="Q15" s="33"/>
    </row>
    <row r="16" spans="1:17" ht="12.75" customHeight="1">
      <c r="A16" s="208" t="str">
        <f t="shared" si="0"/>
        <v/>
      </c>
      <c r="B16" s="11"/>
      <c r="C16" s="12"/>
      <c r="D16" s="10"/>
      <c r="E16" s="28"/>
      <c r="F16" s="11"/>
      <c r="G16" s="11"/>
      <c r="H16" s="13"/>
      <c r="I16" s="13"/>
      <c r="J16" s="13"/>
      <c r="K16" s="13"/>
      <c r="L16" s="13" t="str">
        <f t="shared" si="1"/>
        <v/>
      </c>
      <c r="M16" s="11"/>
      <c r="N16" s="210"/>
      <c r="O16" s="32" t="s">
        <v>1407</v>
      </c>
      <c r="P16" s="32" t="s">
        <v>1400</v>
      </c>
      <c r="Q16" s="33"/>
    </row>
    <row r="17" spans="1:17" ht="12.75" customHeight="1">
      <c r="A17" s="208" t="str">
        <f t="shared" si="0"/>
        <v/>
      </c>
      <c r="B17" s="11"/>
      <c r="C17" s="12"/>
      <c r="D17" s="10"/>
      <c r="E17" s="28"/>
      <c r="F17" s="11"/>
      <c r="G17" s="11"/>
      <c r="H17" s="13"/>
      <c r="I17" s="13"/>
      <c r="J17" s="13"/>
      <c r="K17" s="13"/>
      <c r="L17" s="13" t="str">
        <f t="shared" si="1"/>
        <v/>
      </c>
      <c r="M17" s="11"/>
      <c r="N17" s="210"/>
      <c r="O17" s="32" t="s">
        <v>1408</v>
      </c>
      <c r="P17" s="32"/>
      <c r="Q17" s="33"/>
    </row>
    <row r="18" spans="1:17" ht="12.75" customHeight="1">
      <c r="A18" s="208" t="str">
        <f t="shared" si="0"/>
        <v/>
      </c>
      <c r="B18" s="11"/>
      <c r="C18" s="12"/>
      <c r="D18" s="10"/>
      <c r="E18" s="28"/>
      <c r="F18" s="11"/>
      <c r="G18" s="11"/>
      <c r="H18" s="13"/>
      <c r="I18" s="13"/>
      <c r="J18" s="13"/>
      <c r="K18" s="13"/>
      <c r="L18" s="13" t="str">
        <f t="shared" si="1"/>
        <v/>
      </c>
      <c r="M18" s="11"/>
      <c r="N18" s="210"/>
      <c r="O18" s="32" t="s">
        <v>1409</v>
      </c>
      <c r="P18" s="32"/>
      <c r="Q18" s="33"/>
    </row>
    <row r="19" spans="1:17" ht="12.75" customHeight="1">
      <c r="A19" s="208" t="str">
        <f t="shared" si="0"/>
        <v/>
      </c>
      <c r="B19" s="11"/>
      <c r="C19" s="12"/>
      <c r="D19" s="10"/>
      <c r="E19" s="28"/>
      <c r="F19" s="11"/>
      <c r="G19" s="11"/>
      <c r="H19" s="13"/>
      <c r="I19" s="13"/>
      <c r="J19" s="13"/>
      <c r="K19" s="13"/>
      <c r="L19" s="13" t="str">
        <f t="shared" si="1"/>
        <v/>
      </c>
      <c r="M19" s="11"/>
      <c r="N19" s="210"/>
      <c r="O19" s="32" t="s">
        <v>1410</v>
      </c>
      <c r="P19" s="32"/>
      <c r="Q19" s="33"/>
    </row>
    <row r="20" spans="1:17" ht="12.75" customHeight="1">
      <c r="A20" s="208" t="str">
        <f t="shared" si="0"/>
        <v/>
      </c>
      <c r="B20" s="11"/>
      <c r="C20" s="12"/>
      <c r="D20" s="10"/>
      <c r="E20" s="28"/>
      <c r="F20" s="11"/>
      <c r="G20" s="11"/>
      <c r="H20" s="13"/>
      <c r="I20" s="13"/>
      <c r="J20" s="13"/>
      <c r="K20" s="13"/>
      <c r="L20" s="13" t="str">
        <f t="shared" si="1"/>
        <v/>
      </c>
      <c r="M20" s="11"/>
      <c r="N20" s="210"/>
      <c r="O20" s="32" t="s">
        <v>1411</v>
      </c>
      <c r="P20" s="32"/>
      <c r="Q20" s="33"/>
    </row>
    <row r="21" spans="1:17" ht="12.75" customHeight="1">
      <c r="A21" s="208" t="str">
        <f t="shared" si="0"/>
        <v/>
      </c>
      <c r="B21" s="11"/>
      <c r="C21" s="12"/>
      <c r="D21" s="10"/>
      <c r="E21" s="28"/>
      <c r="F21" s="11"/>
      <c r="G21" s="11"/>
      <c r="H21" s="13"/>
      <c r="I21" s="13"/>
      <c r="J21" s="13"/>
      <c r="K21" s="13"/>
      <c r="L21" s="13" t="str">
        <f t="shared" si="1"/>
        <v/>
      </c>
      <c r="M21" s="11"/>
      <c r="N21" s="210"/>
      <c r="O21" s="32" t="s">
        <v>1412</v>
      </c>
      <c r="P21" s="32"/>
      <c r="Q21" s="33"/>
    </row>
    <row r="22" spans="1:17" ht="12.75" customHeight="1">
      <c r="A22" s="208" t="str">
        <f t="shared" si="0"/>
        <v/>
      </c>
      <c r="B22" s="11"/>
      <c r="C22" s="12"/>
      <c r="D22" s="10"/>
      <c r="E22" s="28"/>
      <c r="F22" s="11"/>
      <c r="G22" s="11"/>
      <c r="H22" s="13"/>
      <c r="I22" s="13"/>
      <c r="J22" s="13"/>
      <c r="K22" s="13"/>
      <c r="L22" s="13" t="str">
        <f t="shared" si="1"/>
        <v/>
      </c>
      <c r="M22" s="11"/>
      <c r="N22" s="210"/>
      <c r="O22" s="32" t="s">
        <v>1413</v>
      </c>
      <c r="P22" s="32"/>
      <c r="Q22" s="33"/>
    </row>
    <row r="23" spans="1:17" ht="12.75" customHeight="1">
      <c r="A23" s="208" t="str">
        <f t="shared" si="0"/>
        <v/>
      </c>
      <c r="B23" s="11"/>
      <c r="C23" s="12"/>
      <c r="D23" s="10"/>
      <c r="E23" s="28"/>
      <c r="F23" s="11"/>
      <c r="G23" s="11"/>
      <c r="H23" s="13"/>
      <c r="I23" s="13"/>
      <c r="J23" s="13"/>
      <c r="K23" s="13"/>
      <c r="L23" s="13" t="str">
        <f t="shared" si="1"/>
        <v/>
      </c>
      <c r="M23" s="11"/>
      <c r="N23" s="210"/>
      <c r="O23" s="32" t="s">
        <v>1414</v>
      </c>
      <c r="P23" s="32" t="s">
        <v>1400</v>
      </c>
      <c r="Q23" s="33"/>
    </row>
    <row r="24" spans="1:17" ht="12.75" customHeight="1">
      <c r="A24" s="208" t="str">
        <f t="shared" si="0"/>
        <v/>
      </c>
      <c r="B24" s="11"/>
      <c r="C24" s="12"/>
      <c r="D24" s="10"/>
      <c r="E24" s="28"/>
      <c r="F24" s="11"/>
      <c r="G24" s="11"/>
      <c r="H24" s="13"/>
      <c r="I24" s="13"/>
      <c r="J24" s="13"/>
      <c r="K24" s="13"/>
      <c r="L24" s="13" t="str">
        <f t="shared" si="1"/>
        <v/>
      </c>
      <c r="M24" s="11"/>
      <c r="N24" s="210"/>
      <c r="O24" s="32" t="s">
        <v>1415</v>
      </c>
      <c r="P24" s="32"/>
      <c r="Q24" s="33"/>
    </row>
    <row r="25" spans="1:17" ht="12.75" customHeight="1">
      <c r="A25" s="701" t="s">
        <v>451</v>
      </c>
      <c r="B25" s="673"/>
      <c r="C25" s="38"/>
      <c r="D25" s="10"/>
      <c r="E25" s="28"/>
      <c r="F25" s="11"/>
      <c r="G25" s="11"/>
      <c r="H25" s="13"/>
      <c r="I25" s="13">
        <f>SUM(I7:I24)</f>
        <v>0</v>
      </c>
      <c r="J25" s="13">
        <f>SUM(J8:J24)</f>
        <v>0</v>
      </c>
      <c r="K25" s="13">
        <f>SUM(K7:K24)</f>
        <v>0</v>
      </c>
      <c r="L25" s="13" t="str">
        <f t="shared" si="1"/>
        <v/>
      </c>
      <c r="M25" s="11"/>
      <c r="N25" s="210"/>
      <c r="O25" s="32"/>
      <c r="P25" s="32"/>
      <c r="Q25" s="33"/>
    </row>
    <row r="26" spans="1:17" ht="12.75" customHeight="1">
      <c r="A26" s="701" t="s">
        <v>1416</v>
      </c>
      <c r="B26" s="673"/>
      <c r="C26" s="38"/>
      <c r="D26" s="10"/>
      <c r="E26" s="28"/>
      <c r="F26" s="11"/>
      <c r="G26" s="11"/>
      <c r="H26" s="13"/>
      <c r="I26" s="13">
        <f>J25</f>
        <v>0</v>
      </c>
      <c r="J26" s="13"/>
      <c r="K26" s="13"/>
      <c r="L26" s="13"/>
      <c r="M26" s="11"/>
      <c r="N26" s="210"/>
      <c r="O26" s="32"/>
      <c r="P26" s="32"/>
      <c r="Q26" s="33"/>
    </row>
    <row r="27" spans="1:17" ht="15.75" customHeight="1">
      <c r="A27" s="659" t="s">
        <v>453</v>
      </c>
      <c r="B27" s="677"/>
      <c r="C27" s="14"/>
      <c r="D27" s="14"/>
      <c r="E27" s="29"/>
      <c r="F27" s="14"/>
      <c r="G27" s="14"/>
      <c r="H27" s="14"/>
      <c r="I27" s="19">
        <f>I25-I26</f>
        <v>0</v>
      </c>
      <c r="J27" s="19"/>
      <c r="K27" s="19">
        <f>K25</f>
        <v>0</v>
      </c>
      <c r="L27" s="13" t="str">
        <f>IF(I27-J27=0,"",(K27-I27+J27)/(I27-J27)*100)</f>
        <v/>
      </c>
      <c r="M27" s="16"/>
      <c r="N27" s="33"/>
      <c r="O27" s="32"/>
      <c r="P27" s="32"/>
      <c r="Q27" s="33"/>
    </row>
    <row r="28" spans="1:17" ht="15.75" customHeight="1">
      <c r="A28" s="3" t="str">
        <f>基本信息输入表!$K$6&amp;"填表人："&amp;基本信息输入表!$M$49</f>
        <v>被评估单位填表人：</v>
      </c>
      <c r="K28" s="3" t="str">
        <f>"评估人员："&amp;基本信息输入表!$Q$49</f>
        <v>评估人员：</v>
      </c>
      <c r="N28" s="3" t="s">
        <v>148</v>
      </c>
    </row>
    <row r="29" spans="1:17" ht="15.75" customHeight="1">
      <c r="A29" s="3" t="str">
        <f>"填表日期："&amp;YEAR(基本信息输入表!$O$49)&amp;"年"&amp;MONTH(基本信息输入表!$O$49)&amp;"月"&amp;DAY(基本信息输入表!$O$49)&amp;"日"</f>
        <v>填表日期：1900年1月0日</v>
      </c>
      <c r="N29" s="3" t="s">
        <v>533</v>
      </c>
    </row>
    <row r="30" spans="1:17" ht="15.75" customHeight="1">
      <c r="N30" s="35"/>
    </row>
  </sheetData>
  <mergeCells count="24">
    <mergeCell ref="N6:N7"/>
    <mergeCell ref="O6:O7"/>
    <mergeCell ref="P6:P7"/>
    <mergeCell ref="Q6:Q7"/>
    <mergeCell ref="A26:B26"/>
    <mergeCell ref="K6:K7"/>
    <mergeCell ref="L6:L7"/>
    <mergeCell ref="M6:M7"/>
    <mergeCell ref="A27:B27"/>
    <mergeCell ref="A6:A7"/>
    <mergeCell ref="B6:B7"/>
    <mergeCell ref="C6:C7"/>
    <mergeCell ref="A2:M2"/>
    <mergeCell ref="A3:M3"/>
    <mergeCell ref="L4:M4"/>
    <mergeCell ref="L5:M5"/>
    <mergeCell ref="A25:B25"/>
    <mergeCell ref="D6:D7"/>
    <mergeCell ref="E6:E7"/>
    <mergeCell ref="F6:F7"/>
    <mergeCell ref="G6:G7"/>
    <mergeCell ref="H6:H7"/>
    <mergeCell ref="I6:I7"/>
    <mergeCell ref="J6:J7"/>
  </mergeCells>
  <phoneticPr fontId="33" type="noConversion"/>
  <hyperlinks>
    <hyperlink ref="A1" location="索引目录!A1" display="返回索引目录" xr:uid="{00000000-0004-0000-3200-000000000000}"/>
  </hyperlinks>
  <printOptions horizontalCentered="1"/>
  <pageMargins left="0.98402777777777795" right="0.98402777777777795" top="0.98402777777777795" bottom="0.98402777777777795" header="0.47222222222222199" footer="0.35416666666666702"/>
  <pageSetup paperSize="9" scale="90"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H29"/>
  <sheetViews>
    <sheetView zoomScale="96" zoomScaleNormal="96" workbookViewId="0">
      <selection activeCell="M8" sqref="M8:R8"/>
    </sheetView>
  </sheetViews>
  <sheetFormatPr defaultColWidth="9" defaultRowHeight="12.75"/>
  <cols>
    <col min="1" max="1" width="8.75" style="3" customWidth="1"/>
    <col min="2" max="2" width="30.75" style="3" customWidth="1"/>
    <col min="3" max="6" width="18.75" style="3" customWidth="1"/>
    <col min="7" max="7" width="13" style="3" customWidth="1"/>
    <col min="8" max="9" width="9" style="3" customWidth="1"/>
    <col min="10" max="16384" width="9" style="3"/>
  </cols>
  <sheetData>
    <row r="1" spans="1:7" ht="15.75" customHeight="1">
      <c r="A1" s="4" t="s">
        <v>125</v>
      </c>
    </row>
    <row r="2" spans="1:7" s="1" customFormat="1" ht="30" customHeight="1">
      <c r="A2" s="651" t="s">
        <v>1417</v>
      </c>
      <c r="B2" s="652"/>
      <c r="C2" s="652"/>
      <c r="D2" s="652"/>
      <c r="E2" s="652"/>
      <c r="F2" s="652"/>
      <c r="G2" s="652"/>
    </row>
    <row r="3" spans="1:7" ht="15.75" customHeight="1">
      <c r="A3" s="653" t="str">
        <f>"评估基准日："&amp;TEXT(基本信息输入表!M7,"yyyy年mm月dd日")</f>
        <v>评估基准日：2025年07月31日</v>
      </c>
      <c r="B3" s="654"/>
      <c r="C3" s="654"/>
      <c r="D3" s="654"/>
      <c r="E3" s="654"/>
      <c r="F3" s="654"/>
      <c r="G3" s="654"/>
    </row>
    <row r="4" spans="1:7" ht="14.25" customHeight="1">
      <c r="A4" s="2"/>
      <c r="B4" s="2"/>
      <c r="C4" s="2"/>
      <c r="D4" s="2"/>
      <c r="E4" s="2"/>
      <c r="F4" s="2"/>
      <c r="G4" s="17" t="s">
        <v>1418</v>
      </c>
    </row>
    <row r="5" spans="1:7" ht="15.75" customHeight="1">
      <c r="A5" s="3" t="str">
        <f>基本信息输入表!K6&amp;"："&amp;基本信息输入表!M6</f>
        <v>被评估单位：西安曲江影视投资（集团）有限公司</v>
      </c>
      <c r="G5" s="59" t="s">
        <v>383</v>
      </c>
    </row>
    <row r="6" spans="1:7" s="2" customFormat="1" ht="15.75" customHeight="1">
      <c r="A6" s="32" t="s">
        <v>491</v>
      </c>
      <c r="B6" s="32" t="s">
        <v>436</v>
      </c>
      <c r="C6" s="32" t="s">
        <v>412</v>
      </c>
      <c r="D6" s="60" t="s">
        <v>828</v>
      </c>
      <c r="E6" s="32" t="s">
        <v>413</v>
      </c>
      <c r="F6" s="43" t="s">
        <v>414</v>
      </c>
      <c r="G6" s="32" t="s">
        <v>415</v>
      </c>
    </row>
    <row r="7" spans="1:7" ht="15.75" customHeight="1">
      <c r="A7" s="195" t="s">
        <v>1419</v>
      </c>
      <c r="B7" s="205" t="s">
        <v>94</v>
      </c>
      <c r="C7" s="45">
        <f>'4-5-1投资性房地产（成本计量）'!S25</f>
        <v>0</v>
      </c>
      <c r="D7" s="45">
        <f>'4-5-1投资性房地产（成本计量）'!T25</f>
        <v>0</v>
      </c>
      <c r="E7" s="45">
        <f>'4-5-1投资性房地产（成本计量）'!W25</f>
        <v>0</v>
      </c>
      <c r="F7" s="34">
        <f>E7-C7</f>
        <v>0</v>
      </c>
      <c r="G7" s="206" t="str">
        <f>IF(C7=0,"",F7/C7*100)</f>
        <v/>
      </c>
    </row>
    <row r="8" spans="1:7" ht="15.75" customHeight="1">
      <c r="A8" s="195" t="s">
        <v>1420</v>
      </c>
      <c r="B8" s="205" t="s">
        <v>95</v>
      </c>
      <c r="C8" s="45">
        <f>'4-5-2投资性房地产（公允计量）'!S27</f>
        <v>0</v>
      </c>
      <c r="D8" s="45"/>
      <c r="E8" s="45">
        <f>'4-5-2投资性房地产（公允计量）'!T27</f>
        <v>0</v>
      </c>
      <c r="F8" s="34">
        <f>E8-C8</f>
        <v>0</v>
      </c>
      <c r="G8" s="206" t="str">
        <f>IF(C8=0,"",F8/C8*100)</f>
        <v/>
      </c>
    </row>
    <row r="9" spans="1:7" ht="15.75" customHeight="1">
      <c r="A9" s="195" t="s">
        <v>1421</v>
      </c>
      <c r="B9" s="205" t="s">
        <v>96</v>
      </c>
      <c r="C9" s="45">
        <f>'4-5-3投资性地产（成本计量）'!N31</f>
        <v>0</v>
      </c>
      <c r="D9" s="45">
        <f>'4-5-3投资性地产（成本计量）'!O31</f>
        <v>0</v>
      </c>
      <c r="E9" s="45">
        <f>'4-5-3投资性地产（成本计量）'!P31</f>
        <v>0</v>
      </c>
      <c r="F9" s="34">
        <f>E9-C9</f>
        <v>0</v>
      </c>
      <c r="G9" s="206" t="str">
        <f>IF(C9=0,"",F9/C9*100)</f>
        <v/>
      </c>
    </row>
    <row r="10" spans="1:7" ht="15.75" customHeight="1">
      <c r="A10" s="195" t="s">
        <v>1422</v>
      </c>
      <c r="B10" s="205" t="s">
        <v>1423</v>
      </c>
      <c r="C10" s="45">
        <f>'4-5-4投资性地产（公允计量）'!N27</f>
        <v>0</v>
      </c>
      <c r="D10" s="45"/>
      <c r="E10" s="34">
        <f>'4-5-4投资性地产（公允计量）'!O27</f>
        <v>0</v>
      </c>
      <c r="F10" s="34">
        <f>E10-C10</f>
        <v>0</v>
      </c>
      <c r="G10" s="206" t="str">
        <f>IF(C10=0,"",F10/C10*100)</f>
        <v/>
      </c>
    </row>
    <row r="11" spans="1:7" ht="15.75" customHeight="1">
      <c r="A11" s="195"/>
      <c r="B11" s="61"/>
      <c r="C11" s="45"/>
      <c r="D11" s="45"/>
      <c r="E11" s="34"/>
      <c r="F11" s="34"/>
      <c r="G11" s="207"/>
    </row>
    <row r="12" spans="1:7" ht="15.75" customHeight="1">
      <c r="A12" s="195"/>
      <c r="B12" s="61"/>
      <c r="C12" s="45"/>
      <c r="D12" s="45"/>
      <c r="E12" s="34"/>
      <c r="F12" s="34"/>
      <c r="G12" s="207"/>
    </row>
    <row r="13" spans="1:7" ht="15.75" customHeight="1">
      <c r="A13" s="32"/>
      <c r="B13" s="61"/>
      <c r="C13" s="45"/>
      <c r="D13" s="45"/>
      <c r="E13" s="34"/>
      <c r="F13" s="34"/>
      <c r="G13" s="207"/>
    </row>
    <row r="14" spans="1:7" ht="15.75" customHeight="1">
      <c r="A14" s="32"/>
      <c r="B14" s="61"/>
      <c r="C14" s="45"/>
      <c r="D14" s="45"/>
      <c r="E14" s="34"/>
      <c r="F14" s="34"/>
      <c r="G14" s="207"/>
    </row>
    <row r="15" spans="1:7" ht="15.75" customHeight="1">
      <c r="A15" s="32"/>
      <c r="B15" s="61"/>
      <c r="C15" s="45"/>
      <c r="D15" s="45"/>
      <c r="E15" s="34"/>
      <c r="F15" s="34"/>
      <c r="G15" s="207"/>
    </row>
    <row r="16" spans="1:7" ht="15.75" customHeight="1">
      <c r="A16" s="32"/>
      <c r="B16" s="61"/>
      <c r="C16" s="45"/>
      <c r="D16" s="45"/>
      <c r="E16" s="34"/>
      <c r="F16" s="34"/>
      <c r="G16" s="207"/>
    </row>
    <row r="17" spans="1:8" ht="15.75" customHeight="1">
      <c r="A17" s="32"/>
      <c r="B17" s="61"/>
      <c r="C17" s="45"/>
      <c r="D17" s="45"/>
      <c r="E17" s="34"/>
      <c r="F17" s="34"/>
      <c r="G17" s="207"/>
    </row>
    <row r="18" spans="1:8" ht="15.75" customHeight="1">
      <c r="A18" s="32"/>
      <c r="B18" s="61"/>
      <c r="C18" s="45"/>
      <c r="D18" s="45"/>
      <c r="E18" s="34"/>
      <c r="F18" s="34"/>
      <c r="G18" s="207"/>
    </row>
    <row r="19" spans="1:8" ht="15.75" customHeight="1">
      <c r="A19" s="32"/>
      <c r="B19" s="61"/>
      <c r="C19" s="45"/>
      <c r="D19" s="45"/>
      <c r="E19" s="34"/>
      <c r="F19" s="34"/>
      <c r="G19" s="207"/>
    </row>
    <row r="20" spans="1:8" ht="15.75" customHeight="1">
      <c r="A20" s="32"/>
      <c r="B20" s="61"/>
      <c r="C20" s="45"/>
      <c r="D20" s="45"/>
      <c r="E20" s="34"/>
      <c r="F20" s="34"/>
      <c r="G20" s="207"/>
    </row>
    <row r="21" spans="1:8" ht="15.75" customHeight="1">
      <c r="A21" s="32"/>
      <c r="B21" s="61"/>
      <c r="C21" s="45"/>
      <c r="D21" s="45"/>
      <c r="E21" s="34"/>
      <c r="F21" s="34"/>
      <c r="G21" s="207"/>
    </row>
    <row r="22" spans="1:8" ht="15.75" customHeight="1">
      <c r="A22" s="32"/>
      <c r="B22" s="61"/>
      <c r="C22" s="45"/>
      <c r="D22" s="45"/>
      <c r="E22" s="34"/>
      <c r="F22" s="34"/>
      <c r="G22" s="207"/>
    </row>
    <row r="23" spans="1:8" ht="15.75" customHeight="1">
      <c r="A23" s="32"/>
      <c r="B23" s="61"/>
      <c r="C23" s="45"/>
      <c r="D23" s="45"/>
      <c r="E23" s="34"/>
      <c r="F23" s="34"/>
      <c r="G23" s="207"/>
    </row>
    <row r="24" spans="1:8" ht="15.75" customHeight="1">
      <c r="A24" s="32"/>
      <c r="B24" s="61"/>
      <c r="C24" s="45"/>
      <c r="D24" s="45"/>
      <c r="E24" s="34"/>
      <c r="F24" s="34"/>
      <c r="G24" s="207"/>
    </row>
    <row r="25" spans="1:8" ht="15.75" customHeight="1">
      <c r="A25" s="702" t="s">
        <v>454</v>
      </c>
      <c r="B25" s="601"/>
      <c r="C25" s="45">
        <f>SUM(C7:C24)</f>
        <v>0</v>
      </c>
      <c r="D25" s="45">
        <f>SUM(D7:D24)</f>
        <v>0</v>
      </c>
      <c r="E25" s="45">
        <f>SUM(E7:E24)</f>
        <v>0</v>
      </c>
      <c r="F25" s="34">
        <f>E25-C25</f>
        <v>0</v>
      </c>
      <c r="G25" s="207" t="str">
        <f>IF(C25=0,"",F25/C25*100)</f>
        <v/>
      </c>
    </row>
    <row r="26" spans="1:8" ht="15.75" customHeight="1">
      <c r="A26" s="702" t="s">
        <v>1424</v>
      </c>
      <c r="B26" s="601"/>
      <c r="C26" s="62">
        <f>D25</f>
        <v>0</v>
      </c>
      <c r="D26" s="62"/>
      <c r="E26" s="34"/>
      <c r="F26" s="34"/>
      <c r="G26" s="207"/>
    </row>
    <row r="27" spans="1:8" ht="15.75" customHeight="1">
      <c r="A27" s="702" t="s">
        <v>456</v>
      </c>
      <c r="B27" s="601"/>
      <c r="C27" s="45">
        <f>C25-C26</f>
        <v>0</v>
      </c>
      <c r="D27" s="45"/>
      <c r="E27" s="45">
        <f>E25-E26</f>
        <v>0</v>
      </c>
      <c r="F27" s="34">
        <f>E27-C27</f>
        <v>0</v>
      </c>
      <c r="G27" s="207" t="str">
        <f>IF(C27=0,"",F27/C27*100)</f>
        <v/>
      </c>
    </row>
    <row r="28" spans="1:8" ht="15.75" customHeight="1">
      <c r="E28" s="3" t="str">
        <f>"评估人员："&amp;基本信息输入表!$Q$50</f>
        <v>评估人员：</v>
      </c>
      <c r="H28" s="35" t="s">
        <v>432</v>
      </c>
    </row>
    <row r="29" spans="1:8" ht="15.75" customHeight="1"/>
  </sheetData>
  <mergeCells count="5">
    <mergeCell ref="A2:G2"/>
    <mergeCell ref="A3:G3"/>
    <mergeCell ref="A25:B25"/>
    <mergeCell ref="A26:B26"/>
    <mergeCell ref="A27:B27"/>
  </mergeCells>
  <phoneticPr fontId="33" type="noConversion"/>
  <hyperlinks>
    <hyperlink ref="A1" location="索引目录!A1" display="返回索引目录" xr:uid="{00000000-0004-0000-3300-000000000000}"/>
  </hyperlinks>
  <printOptions horizontalCentered="1"/>
  <pageMargins left="0.98402777777777795" right="0.98402777777777795" top="0.98402777777777795" bottom="0.98402777777777795" header="0.47222222222222199" footer="0.35416666666666702"/>
  <pageSetup paperSize="9" scale="9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AG29"/>
  <sheetViews>
    <sheetView showGridLines="0" topLeftCell="G11" zoomScale="96" zoomScaleNormal="96" workbookViewId="0">
      <selection activeCell="M8" sqref="M8:R8"/>
    </sheetView>
  </sheetViews>
  <sheetFormatPr defaultColWidth="9" defaultRowHeight="15.75" customHeight="1" outlineLevelCol="1"/>
  <cols>
    <col min="1" max="1" width="5.5" style="3" customWidth="1"/>
    <col min="2" max="4" width="11.25" style="3" customWidth="1" outlineLevel="1"/>
    <col min="5" max="7" width="8" style="3" customWidth="1" outlineLevel="1"/>
    <col min="8" max="8" width="7.25" style="3" customWidth="1"/>
    <col min="9" max="9" width="13" style="3" customWidth="1"/>
    <col min="10" max="10" width="9.25" style="3" customWidth="1"/>
    <col min="11" max="11" width="18.25" style="3" customWidth="1"/>
    <col min="12" max="12" width="7.75" style="3" customWidth="1"/>
    <col min="13" max="13" width="5.25" style="3" customWidth="1"/>
    <col min="14" max="14" width="4.75" style="3" customWidth="1"/>
    <col min="15" max="16" width="8" style="3" customWidth="1"/>
    <col min="17" max="17" width="7.75" style="3" customWidth="1"/>
    <col min="18" max="19" width="5.5" style="3" customWidth="1"/>
    <col min="20" max="20" width="15" style="3" customWidth="1"/>
    <col min="21" max="21" width="6.25" style="3" customWidth="1"/>
    <col min="22" max="22" width="7.75" style="3" customWidth="1"/>
    <col min="23" max="23" width="10" style="3" customWidth="1"/>
    <col min="24" max="24" width="7.25" style="3" customWidth="1"/>
    <col min="25" max="25" width="7.75" style="3" customWidth="1"/>
    <col min="26" max="26" width="6" style="3" customWidth="1"/>
    <col min="27" max="27" width="9" style="2" customWidth="1"/>
    <col min="28" max="29" width="8.75" style="3" hidden="1" customWidth="1" outlineLevel="1"/>
    <col min="30" max="30" width="14.75" style="3" hidden="1" customWidth="1" outlineLevel="1"/>
    <col min="31" max="31" width="9" style="3" customWidth="1" collapsed="1"/>
    <col min="32" max="33" width="9" style="3" customWidth="1"/>
    <col min="34" max="16384" width="9" style="3"/>
  </cols>
  <sheetData>
    <row r="1" spans="1:33" ht="15.75" customHeight="1">
      <c r="A1" s="4" t="s">
        <v>125</v>
      </c>
    </row>
    <row r="2" spans="1:33" s="1" customFormat="1" ht="30" customHeight="1">
      <c r="A2" s="651" t="s">
        <v>1425</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5"/>
    </row>
    <row r="3" spans="1:33"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c r="W3" s="654"/>
      <c r="X3" s="654"/>
      <c r="Y3" s="654"/>
      <c r="Z3" s="654"/>
    </row>
    <row r="4" spans="1:33" ht="14.25" customHeight="1">
      <c r="O4" s="2"/>
      <c r="P4" s="2"/>
      <c r="Q4" s="2"/>
      <c r="R4" s="2"/>
      <c r="S4" s="2"/>
      <c r="T4" s="2"/>
      <c r="U4" s="2"/>
      <c r="V4" s="2"/>
      <c r="W4" s="2"/>
      <c r="X4" s="656" t="s">
        <v>1426</v>
      </c>
      <c r="Y4" s="654"/>
      <c r="Z4" s="654"/>
    </row>
    <row r="5" spans="1:33" ht="15.75" customHeight="1">
      <c r="A5" s="655" t="str">
        <f>基本信息输入表!K6&amp;"："&amp;基本信息输入表!M6</f>
        <v>被评估单位：西安曲江影视投资（集团）有限公司</v>
      </c>
      <c r="B5" s="654"/>
      <c r="C5" s="654"/>
      <c r="D5" s="654"/>
      <c r="E5" s="654"/>
      <c r="F5" s="654"/>
      <c r="G5" s="654"/>
      <c r="H5" s="654"/>
      <c r="I5" s="654"/>
      <c r="J5" s="654"/>
      <c r="K5" s="654"/>
      <c r="L5" s="654"/>
      <c r="M5" s="654"/>
      <c r="N5" s="654"/>
      <c r="X5" s="657" t="s">
        <v>511</v>
      </c>
      <c r="Y5" s="676"/>
      <c r="Z5" s="676"/>
    </row>
    <row r="6" spans="1:33" s="2" customFormat="1" ht="12.75" customHeight="1">
      <c r="A6" s="658" t="s">
        <v>127</v>
      </c>
      <c r="B6" s="658" t="s">
        <v>1427</v>
      </c>
      <c r="C6" s="672"/>
      <c r="D6" s="672"/>
      <c r="E6" s="672"/>
      <c r="F6" s="672"/>
      <c r="G6" s="673"/>
      <c r="H6" s="658" t="s">
        <v>1428</v>
      </c>
      <c r="I6" s="671" t="s">
        <v>1429</v>
      </c>
      <c r="J6" s="671" t="s">
        <v>1430</v>
      </c>
      <c r="K6" s="671" t="s">
        <v>1431</v>
      </c>
      <c r="L6" s="671" t="s">
        <v>1432</v>
      </c>
      <c r="M6" s="658" t="s">
        <v>1034</v>
      </c>
      <c r="N6" s="668" t="s">
        <v>1433</v>
      </c>
      <c r="O6" s="703" t="s">
        <v>845</v>
      </c>
      <c r="P6" s="703" t="s">
        <v>1434</v>
      </c>
      <c r="Q6" s="668" t="s">
        <v>1435</v>
      </c>
      <c r="R6" s="658" t="s">
        <v>412</v>
      </c>
      <c r="S6" s="673"/>
      <c r="T6" s="671" t="s">
        <v>828</v>
      </c>
      <c r="U6" s="658" t="s">
        <v>413</v>
      </c>
      <c r="V6" s="672"/>
      <c r="W6" s="673"/>
      <c r="X6" s="668" t="s">
        <v>415</v>
      </c>
      <c r="Y6" s="671" t="s">
        <v>1436</v>
      </c>
      <c r="Z6" s="668" t="s">
        <v>143</v>
      </c>
      <c r="AB6" s="3"/>
      <c r="AC6" s="3"/>
      <c r="AD6" s="3"/>
      <c r="AE6" s="3"/>
      <c r="AF6" s="3"/>
      <c r="AG6" s="3"/>
    </row>
    <row r="7" spans="1:33" s="49" customFormat="1" ht="12.75" customHeight="1">
      <c r="A7" s="675"/>
      <c r="B7" s="203" t="s">
        <v>1437</v>
      </c>
      <c r="C7" s="204" t="s">
        <v>1438</v>
      </c>
      <c r="D7" s="204" t="s">
        <v>1439</v>
      </c>
      <c r="E7" s="204" t="s">
        <v>1440</v>
      </c>
      <c r="F7" s="204" t="s">
        <v>1441</v>
      </c>
      <c r="G7" s="204" t="s">
        <v>1442</v>
      </c>
      <c r="H7" s="675"/>
      <c r="I7" s="674"/>
      <c r="J7" s="674"/>
      <c r="K7" s="674"/>
      <c r="L7" s="674"/>
      <c r="M7" s="675"/>
      <c r="N7" s="675"/>
      <c r="O7" s="674"/>
      <c r="P7" s="674"/>
      <c r="Q7" s="675"/>
      <c r="R7" s="71" t="s">
        <v>1443</v>
      </c>
      <c r="S7" s="72" t="s">
        <v>1444</v>
      </c>
      <c r="T7" s="674"/>
      <c r="U7" s="72" t="s">
        <v>1443</v>
      </c>
      <c r="V7" s="73" t="s">
        <v>1009</v>
      </c>
      <c r="W7" s="72" t="s">
        <v>1444</v>
      </c>
      <c r="X7" s="675"/>
      <c r="Y7" s="674"/>
      <c r="Z7" s="675"/>
      <c r="AA7" s="2" t="s">
        <v>516</v>
      </c>
      <c r="AB7" s="3"/>
      <c r="AC7" s="3"/>
      <c r="AD7" s="3"/>
      <c r="AE7" s="3"/>
      <c r="AF7" s="3"/>
      <c r="AG7" s="3"/>
    </row>
    <row r="8" spans="1:33" ht="15.4" customHeight="1">
      <c r="A8" s="10" t="str">
        <f t="shared" ref="A8:A24" si="0">IF(J8="","",ROW()-7)</f>
        <v/>
      </c>
      <c r="B8" s="10"/>
      <c r="C8" s="11"/>
      <c r="D8" s="11"/>
      <c r="E8" s="11"/>
      <c r="F8" s="11"/>
      <c r="G8" s="11"/>
      <c r="H8" s="10"/>
      <c r="I8" s="11"/>
      <c r="J8" s="11"/>
      <c r="K8" s="11"/>
      <c r="L8" s="11"/>
      <c r="M8" s="11"/>
      <c r="N8" s="12"/>
      <c r="O8" s="11"/>
      <c r="P8" s="51"/>
      <c r="Q8" s="13"/>
      <c r="R8" s="13"/>
      <c r="S8" s="13"/>
      <c r="T8" s="13"/>
      <c r="U8" s="13"/>
      <c r="V8" s="36"/>
      <c r="W8" s="13"/>
      <c r="X8" s="19" t="str">
        <f t="shared" ref="X8:X25" si="1">IF(S8-T8=0,"",(W8-S8+T8)/(S8-T8)*100)</f>
        <v/>
      </c>
      <c r="Y8" s="13" t="str">
        <f t="shared" ref="Y8:Y25" si="2">IF(P8=0,"",U8/P8)</f>
        <v/>
      </c>
      <c r="Z8" s="38"/>
      <c r="AA8" s="2" t="s">
        <v>1445</v>
      </c>
    </row>
    <row r="9" spans="1:33" ht="12.75" customHeight="1">
      <c r="A9" s="10" t="str">
        <f t="shared" si="0"/>
        <v/>
      </c>
      <c r="B9" s="10"/>
      <c r="C9" s="11"/>
      <c r="D9" s="11"/>
      <c r="E9" s="11"/>
      <c r="F9" s="11"/>
      <c r="G9" s="11"/>
      <c r="H9" s="10"/>
      <c r="I9" s="11"/>
      <c r="J9" s="11"/>
      <c r="K9" s="11"/>
      <c r="L9" s="11"/>
      <c r="M9" s="11"/>
      <c r="N9" s="12"/>
      <c r="O9" s="11"/>
      <c r="P9" s="51"/>
      <c r="Q9" s="13"/>
      <c r="R9" s="13"/>
      <c r="S9" s="13"/>
      <c r="T9" s="13"/>
      <c r="U9" s="13"/>
      <c r="V9" s="36"/>
      <c r="W9" s="13"/>
      <c r="X9" s="19" t="str">
        <f t="shared" si="1"/>
        <v/>
      </c>
      <c r="Y9" s="13" t="str">
        <f t="shared" si="2"/>
        <v/>
      </c>
      <c r="Z9" s="11"/>
      <c r="AA9" s="2" t="s">
        <v>1446</v>
      </c>
    </row>
    <row r="10" spans="1:33" ht="12.75" customHeight="1">
      <c r="A10" s="10" t="str">
        <f t="shared" si="0"/>
        <v/>
      </c>
      <c r="B10" s="10"/>
      <c r="C10" s="11"/>
      <c r="D10" s="11"/>
      <c r="E10" s="11"/>
      <c r="F10" s="11"/>
      <c r="G10" s="11"/>
      <c r="H10" s="10"/>
      <c r="I10" s="11"/>
      <c r="J10" s="11"/>
      <c r="K10" s="11"/>
      <c r="L10" s="11"/>
      <c r="M10" s="11"/>
      <c r="N10" s="12"/>
      <c r="O10" s="11"/>
      <c r="P10" s="51"/>
      <c r="Q10" s="13"/>
      <c r="R10" s="13"/>
      <c r="S10" s="13"/>
      <c r="T10" s="13"/>
      <c r="U10" s="13"/>
      <c r="V10" s="36"/>
      <c r="W10" s="13"/>
      <c r="X10" s="19" t="str">
        <f t="shared" si="1"/>
        <v/>
      </c>
      <c r="Y10" s="13" t="str">
        <f t="shared" si="2"/>
        <v/>
      </c>
      <c r="Z10" s="11"/>
      <c r="AA10" s="2" t="s">
        <v>1447</v>
      </c>
    </row>
    <row r="11" spans="1:33" ht="12.75" customHeight="1">
      <c r="A11" s="10" t="str">
        <f t="shared" si="0"/>
        <v/>
      </c>
      <c r="B11" s="10"/>
      <c r="C11" s="11"/>
      <c r="D11" s="11"/>
      <c r="E11" s="11"/>
      <c r="F11" s="11"/>
      <c r="G11" s="11"/>
      <c r="H11" s="10"/>
      <c r="I11" s="11"/>
      <c r="J11" s="11"/>
      <c r="K11" s="11"/>
      <c r="L11" s="11"/>
      <c r="M11" s="11"/>
      <c r="N11" s="12"/>
      <c r="O11" s="11"/>
      <c r="P11" s="51"/>
      <c r="Q11" s="13"/>
      <c r="R11" s="13"/>
      <c r="S11" s="13"/>
      <c r="T11" s="13"/>
      <c r="U11" s="13"/>
      <c r="V11" s="36"/>
      <c r="W11" s="13"/>
      <c r="X11" s="19" t="str">
        <f t="shared" si="1"/>
        <v/>
      </c>
      <c r="Y11" s="13" t="str">
        <f t="shared" si="2"/>
        <v/>
      </c>
      <c r="Z11" s="11"/>
      <c r="AA11" s="2" t="s">
        <v>1448</v>
      </c>
    </row>
    <row r="12" spans="1:33" ht="12.75" customHeight="1">
      <c r="A12" s="10" t="str">
        <f t="shared" si="0"/>
        <v/>
      </c>
      <c r="B12" s="10"/>
      <c r="C12" s="11"/>
      <c r="D12" s="11"/>
      <c r="E12" s="11"/>
      <c r="F12" s="11"/>
      <c r="G12" s="11"/>
      <c r="H12" s="10"/>
      <c r="I12" s="11"/>
      <c r="J12" s="11"/>
      <c r="K12" s="11"/>
      <c r="L12" s="11"/>
      <c r="M12" s="11"/>
      <c r="N12" s="12"/>
      <c r="O12" s="11"/>
      <c r="P12" s="51"/>
      <c r="Q12" s="13"/>
      <c r="R12" s="13"/>
      <c r="S12" s="13"/>
      <c r="T12" s="13"/>
      <c r="U12" s="13"/>
      <c r="V12" s="36"/>
      <c r="W12" s="13"/>
      <c r="X12" s="19" t="str">
        <f t="shared" si="1"/>
        <v/>
      </c>
      <c r="Y12" s="13" t="str">
        <f t="shared" si="2"/>
        <v/>
      </c>
      <c r="Z12" s="11"/>
      <c r="AA12" s="2" t="s">
        <v>1449</v>
      </c>
    </row>
    <row r="13" spans="1:33" ht="12.75" customHeight="1">
      <c r="A13" s="10" t="str">
        <f t="shared" si="0"/>
        <v/>
      </c>
      <c r="B13" s="10"/>
      <c r="C13" s="11"/>
      <c r="D13" s="11"/>
      <c r="E13" s="11"/>
      <c r="F13" s="11"/>
      <c r="G13" s="11"/>
      <c r="H13" s="10"/>
      <c r="I13" s="11"/>
      <c r="J13" s="11"/>
      <c r="K13" s="11"/>
      <c r="L13" s="11"/>
      <c r="M13" s="11"/>
      <c r="N13" s="12"/>
      <c r="O13" s="11"/>
      <c r="P13" s="51"/>
      <c r="Q13" s="13"/>
      <c r="R13" s="13"/>
      <c r="S13" s="13"/>
      <c r="T13" s="13"/>
      <c r="U13" s="13"/>
      <c r="V13" s="36"/>
      <c r="W13" s="13"/>
      <c r="X13" s="19" t="str">
        <f t="shared" si="1"/>
        <v/>
      </c>
      <c r="Y13" s="13" t="str">
        <f t="shared" si="2"/>
        <v/>
      </c>
      <c r="Z13" s="11"/>
      <c r="AA13" s="2" t="s">
        <v>1450</v>
      </c>
    </row>
    <row r="14" spans="1:33" ht="12.75" customHeight="1">
      <c r="A14" s="10" t="str">
        <f t="shared" si="0"/>
        <v/>
      </c>
      <c r="B14" s="10"/>
      <c r="C14" s="11"/>
      <c r="D14" s="11"/>
      <c r="E14" s="11"/>
      <c r="F14" s="11"/>
      <c r="G14" s="11"/>
      <c r="H14" s="10"/>
      <c r="I14" s="11"/>
      <c r="J14" s="11"/>
      <c r="K14" s="11"/>
      <c r="L14" s="11"/>
      <c r="M14" s="11"/>
      <c r="N14" s="12"/>
      <c r="O14" s="11"/>
      <c r="P14" s="51"/>
      <c r="Q14" s="13"/>
      <c r="R14" s="13"/>
      <c r="S14" s="13"/>
      <c r="T14" s="13"/>
      <c r="U14" s="13"/>
      <c r="V14" s="36"/>
      <c r="W14" s="13"/>
      <c r="X14" s="19" t="str">
        <f t="shared" si="1"/>
        <v/>
      </c>
      <c r="Y14" s="13" t="str">
        <f t="shared" si="2"/>
        <v/>
      </c>
      <c r="Z14" s="11"/>
      <c r="AA14" s="2" t="s">
        <v>1451</v>
      </c>
    </row>
    <row r="15" spans="1:33" ht="12.75" customHeight="1">
      <c r="A15" s="10" t="str">
        <f t="shared" si="0"/>
        <v/>
      </c>
      <c r="B15" s="10"/>
      <c r="C15" s="11"/>
      <c r="D15" s="11"/>
      <c r="E15" s="11"/>
      <c r="F15" s="11"/>
      <c r="G15" s="11"/>
      <c r="H15" s="10"/>
      <c r="I15" s="11"/>
      <c r="J15" s="11"/>
      <c r="K15" s="11"/>
      <c r="L15" s="11"/>
      <c r="M15" s="11"/>
      <c r="N15" s="12"/>
      <c r="O15" s="11"/>
      <c r="P15" s="51"/>
      <c r="Q15" s="13"/>
      <c r="R15" s="13"/>
      <c r="S15" s="13"/>
      <c r="T15" s="13"/>
      <c r="U15" s="13"/>
      <c r="V15" s="36"/>
      <c r="W15" s="13"/>
      <c r="X15" s="19" t="str">
        <f t="shared" si="1"/>
        <v/>
      </c>
      <c r="Y15" s="13" t="str">
        <f t="shared" si="2"/>
        <v/>
      </c>
      <c r="Z15" s="11"/>
      <c r="AA15" s="2" t="s">
        <v>1452</v>
      </c>
    </row>
    <row r="16" spans="1:33" ht="12.75" customHeight="1">
      <c r="A16" s="10" t="str">
        <f t="shared" si="0"/>
        <v/>
      </c>
      <c r="B16" s="10"/>
      <c r="C16" s="11"/>
      <c r="D16" s="11"/>
      <c r="E16" s="11"/>
      <c r="F16" s="11"/>
      <c r="G16" s="11"/>
      <c r="H16" s="10"/>
      <c r="I16" s="11"/>
      <c r="J16" s="11"/>
      <c r="K16" s="11"/>
      <c r="L16" s="11"/>
      <c r="M16" s="11"/>
      <c r="N16" s="12"/>
      <c r="O16" s="11"/>
      <c r="P16" s="51"/>
      <c r="Q16" s="13"/>
      <c r="R16" s="13"/>
      <c r="S16" s="13"/>
      <c r="T16" s="13"/>
      <c r="U16" s="13"/>
      <c r="V16" s="36"/>
      <c r="W16" s="13"/>
      <c r="X16" s="19" t="str">
        <f t="shared" si="1"/>
        <v/>
      </c>
      <c r="Y16" s="13" t="str">
        <f t="shared" si="2"/>
        <v/>
      </c>
      <c r="Z16" s="11"/>
      <c r="AA16" s="2" t="s">
        <v>1453</v>
      </c>
    </row>
    <row r="17" spans="1:27" ht="12.75" customHeight="1">
      <c r="A17" s="10" t="str">
        <f t="shared" si="0"/>
        <v/>
      </c>
      <c r="B17" s="10"/>
      <c r="C17" s="11"/>
      <c r="D17" s="11"/>
      <c r="E17" s="11"/>
      <c r="F17" s="11"/>
      <c r="G17" s="11"/>
      <c r="H17" s="10"/>
      <c r="I17" s="11"/>
      <c r="J17" s="11"/>
      <c r="K17" s="11"/>
      <c r="L17" s="11"/>
      <c r="M17" s="11"/>
      <c r="N17" s="12"/>
      <c r="O17" s="11"/>
      <c r="P17" s="51"/>
      <c r="Q17" s="13"/>
      <c r="R17" s="13"/>
      <c r="S17" s="13"/>
      <c r="T17" s="13"/>
      <c r="U17" s="13"/>
      <c r="V17" s="36"/>
      <c r="W17" s="13"/>
      <c r="X17" s="19" t="str">
        <f t="shared" si="1"/>
        <v/>
      </c>
      <c r="Y17" s="13" t="str">
        <f t="shared" si="2"/>
        <v/>
      </c>
      <c r="Z17" s="11"/>
      <c r="AA17" s="2" t="s">
        <v>1454</v>
      </c>
    </row>
    <row r="18" spans="1:27" ht="12.75" customHeight="1">
      <c r="A18" s="10" t="str">
        <f t="shared" si="0"/>
        <v/>
      </c>
      <c r="B18" s="10"/>
      <c r="C18" s="11"/>
      <c r="D18" s="11"/>
      <c r="E18" s="11"/>
      <c r="F18" s="11"/>
      <c r="G18" s="11"/>
      <c r="H18" s="10"/>
      <c r="I18" s="11"/>
      <c r="J18" s="11"/>
      <c r="K18" s="11"/>
      <c r="L18" s="11"/>
      <c r="M18" s="11"/>
      <c r="N18" s="12"/>
      <c r="O18" s="11"/>
      <c r="P18" s="51"/>
      <c r="Q18" s="13"/>
      <c r="R18" s="13"/>
      <c r="S18" s="13"/>
      <c r="T18" s="13"/>
      <c r="U18" s="13"/>
      <c r="V18" s="36"/>
      <c r="W18" s="13"/>
      <c r="X18" s="19" t="str">
        <f t="shared" si="1"/>
        <v/>
      </c>
      <c r="Y18" s="13" t="str">
        <f t="shared" si="2"/>
        <v/>
      </c>
      <c r="Z18" s="11"/>
      <c r="AA18" s="2" t="s">
        <v>1455</v>
      </c>
    </row>
    <row r="19" spans="1:27" ht="12.75" customHeight="1">
      <c r="A19" s="10" t="str">
        <f t="shared" si="0"/>
        <v/>
      </c>
      <c r="B19" s="10"/>
      <c r="C19" s="11"/>
      <c r="D19" s="11"/>
      <c r="E19" s="11"/>
      <c r="F19" s="11"/>
      <c r="G19" s="11"/>
      <c r="H19" s="10"/>
      <c r="I19" s="11"/>
      <c r="J19" s="11"/>
      <c r="K19" s="11"/>
      <c r="L19" s="11"/>
      <c r="M19" s="11"/>
      <c r="N19" s="12"/>
      <c r="O19" s="11"/>
      <c r="P19" s="51"/>
      <c r="Q19" s="13"/>
      <c r="R19" s="13"/>
      <c r="S19" s="13"/>
      <c r="T19" s="13"/>
      <c r="U19" s="13"/>
      <c r="V19" s="36"/>
      <c r="W19" s="13"/>
      <c r="X19" s="19" t="str">
        <f t="shared" si="1"/>
        <v/>
      </c>
      <c r="Y19" s="13" t="str">
        <f t="shared" si="2"/>
        <v/>
      </c>
      <c r="Z19" s="11"/>
      <c r="AA19" s="2" t="s">
        <v>1456</v>
      </c>
    </row>
    <row r="20" spans="1:27" ht="12.75" customHeight="1">
      <c r="A20" s="10" t="str">
        <f t="shared" si="0"/>
        <v/>
      </c>
      <c r="B20" s="10"/>
      <c r="C20" s="11"/>
      <c r="D20" s="11"/>
      <c r="E20" s="11"/>
      <c r="F20" s="11"/>
      <c r="G20" s="11"/>
      <c r="H20" s="10"/>
      <c r="I20" s="11"/>
      <c r="J20" s="11"/>
      <c r="K20" s="11"/>
      <c r="L20" s="11"/>
      <c r="M20" s="11"/>
      <c r="N20" s="12"/>
      <c r="O20" s="11"/>
      <c r="P20" s="51"/>
      <c r="Q20" s="13"/>
      <c r="R20" s="13"/>
      <c r="S20" s="13"/>
      <c r="T20" s="13"/>
      <c r="U20" s="13"/>
      <c r="V20" s="36"/>
      <c r="W20" s="13"/>
      <c r="X20" s="19" t="str">
        <f t="shared" si="1"/>
        <v/>
      </c>
      <c r="Y20" s="13" t="str">
        <f t="shared" si="2"/>
        <v/>
      </c>
      <c r="Z20" s="11"/>
      <c r="AA20" s="2" t="s">
        <v>1457</v>
      </c>
    </row>
    <row r="21" spans="1:27" ht="12.75" customHeight="1">
      <c r="A21" s="10" t="str">
        <f t="shared" si="0"/>
        <v/>
      </c>
      <c r="B21" s="10"/>
      <c r="C21" s="11"/>
      <c r="D21" s="11"/>
      <c r="E21" s="11"/>
      <c r="F21" s="11"/>
      <c r="G21" s="11"/>
      <c r="H21" s="10"/>
      <c r="I21" s="11"/>
      <c r="J21" s="11"/>
      <c r="K21" s="11"/>
      <c r="L21" s="11"/>
      <c r="M21" s="11"/>
      <c r="N21" s="12"/>
      <c r="O21" s="11"/>
      <c r="P21" s="51"/>
      <c r="Q21" s="13"/>
      <c r="R21" s="13"/>
      <c r="S21" s="13"/>
      <c r="T21" s="13"/>
      <c r="U21" s="13"/>
      <c r="V21" s="36"/>
      <c r="W21" s="13"/>
      <c r="X21" s="19" t="str">
        <f t="shared" si="1"/>
        <v/>
      </c>
      <c r="Y21" s="13" t="str">
        <f t="shared" si="2"/>
        <v/>
      </c>
      <c r="Z21" s="11"/>
      <c r="AA21" s="2" t="s">
        <v>1458</v>
      </c>
    </row>
    <row r="22" spans="1:27" ht="12.75" customHeight="1">
      <c r="A22" s="10" t="str">
        <f t="shared" si="0"/>
        <v/>
      </c>
      <c r="B22" s="10"/>
      <c r="C22" s="11"/>
      <c r="D22" s="11"/>
      <c r="E22" s="11"/>
      <c r="F22" s="11"/>
      <c r="G22" s="11"/>
      <c r="H22" s="10"/>
      <c r="I22" s="11"/>
      <c r="J22" s="11"/>
      <c r="K22" s="11"/>
      <c r="L22" s="11"/>
      <c r="M22" s="11"/>
      <c r="N22" s="12"/>
      <c r="O22" s="11"/>
      <c r="P22" s="51"/>
      <c r="Q22" s="13"/>
      <c r="R22" s="13"/>
      <c r="S22" s="13"/>
      <c r="T22" s="13"/>
      <c r="U22" s="13"/>
      <c r="V22" s="36"/>
      <c r="W22" s="13"/>
      <c r="X22" s="19" t="str">
        <f t="shared" si="1"/>
        <v/>
      </c>
      <c r="Y22" s="13" t="str">
        <f t="shared" si="2"/>
        <v/>
      </c>
      <c r="Z22" s="11"/>
      <c r="AA22" s="2" t="s">
        <v>1459</v>
      </c>
    </row>
    <row r="23" spans="1:27" ht="12.75" customHeight="1">
      <c r="A23" s="10" t="str">
        <f t="shared" si="0"/>
        <v/>
      </c>
      <c r="B23" s="10"/>
      <c r="C23" s="11"/>
      <c r="D23" s="11"/>
      <c r="E23" s="11"/>
      <c r="F23" s="11"/>
      <c r="G23" s="11"/>
      <c r="H23" s="10"/>
      <c r="I23" s="11"/>
      <c r="J23" s="11"/>
      <c r="K23" s="11"/>
      <c r="L23" s="11"/>
      <c r="M23" s="11"/>
      <c r="N23" s="12"/>
      <c r="O23" s="11"/>
      <c r="P23" s="51"/>
      <c r="Q23" s="13"/>
      <c r="R23" s="13"/>
      <c r="S23" s="13"/>
      <c r="T23" s="13"/>
      <c r="U23" s="13"/>
      <c r="V23" s="36"/>
      <c r="W23" s="13"/>
      <c r="X23" s="19" t="str">
        <f t="shared" si="1"/>
        <v/>
      </c>
      <c r="Y23" s="13" t="str">
        <f t="shared" si="2"/>
        <v/>
      </c>
      <c r="Z23" s="11"/>
      <c r="AA23" s="2" t="s">
        <v>1460</v>
      </c>
    </row>
    <row r="24" spans="1:27" ht="12.75" customHeight="1">
      <c r="A24" s="10" t="str">
        <f t="shared" si="0"/>
        <v/>
      </c>
      <c r="B24" s="10"/>
      <c r="C24" s="11"/>
      <c r="D24" s="11"/>
      <c r="E24" s="11"/>
      <c r="F24" s="11"/>
      <c r="G24" s="11"/>
      <c r="H24" s="10"/>
      <c r="I24" s="11"/>
      <c r="J24" s="11"/>
      <c r="K24" s="11"/>
      <c r="L24" s="11"/>
      <c r="M24" s="11"/>
      <c r="N24" s="12"/>
      <c r="O24" s="11"/>
      <c r="P24" s="51"/>
      <c r="Q24" s="13"/>
      <c r="R24" s="13"/>
      <c r="S24" s="13"/>
      <c r="T24" s="13"/>
      <c r="U24" s="13"/>
      <c r="V24" s="36"/>
      <c r="W24" s="13"/>
      <c r="X24" s="19" t="str">
        <f t="shared" si="1"/>
        <v/>
      </c>
      <c r="Y24" s="13" t="str">
        <f t="shared" si="2"/>
        <v/>
      </c>
      <c r="Z24" s="11"/>
      <c r="AA24" s="2" t="s">
        <v>1461</v>
      </c>
    </row>
    <row r="25" spans="1:27" ht="12.75" customHeight="1">
      <c r="A25" s="664" t="s">
        <v>1462</v>
      </c>
      <c r="B25" s="672"/>
      <c r="C25" s="672"/>
      <c r="D25" s="672"/>
      <c r="E25" s="672"/>
      <c r="F25" s="672"/>
      <c r="G25" s="672"/>
      <c r="H25" s="672"/>
      <c r="I25" s="672"/>
      <c r="J25" s="673"/>
      <c r="K25" s="11"/>
      <c r="L25" s="11"/>
      <c r="M25" s="11"/>
      <c r="N25" s="38"/>
      <c r="O25" s="11"/>
      <c r="P25" s="51"/>
      <c r="Q25" s="13"/>
      <c r="R25" s="13">
        <f>SUM(R8:R24)</f>
        <v>0</v>
      </c>
      <c r="S25" s="13">
        <f>SUM(S8:S24)</f>
        <v>0</v>
      </c>
      <c r="T25" s="13">
        <f>SUM(T8:T24)</f>
        <v>0</v>
      </c>
      <c r="U25" s="13">
        <f>SUM(U8:U24)</f>
        <v>0</v>
      </c>
      <c r="V25" s="13"/>
      <c r="W25" s="13">
        <f>SUM(W8:W24)</f>
        <v>0</v>
      </c>
      <c r="X25" s="19" t="str">
        <f t="shared" si="1"/>
        <v/>
      </c>
      <c r="Y25" s="13" t="str">
        <f t="shared" si="2"/>
        <v/>
      </c>
      <c r="Z25" s="11"/>
    </row>
    <row r="26" spans="1:27" ht="12.75" customHeight="1">
      <c r="A26" s="664" t="s">
        <v>1424</v>
      </c>
      <c r="B26" s="672"/>
      <c r="C26" s="672"/>
      <c r="D26" s="672"/>
      <c r="E26" s="672"/>
      <c r="F26" s="672"/>
      <c r="G26" s="672"/>
      <c r="H26" s="672"/>
      <c r="I26" s="672"/>
      <c r="J26" s="673"/>
      <c r="K26" s="11"/>
      <c r="L26" s="11"/>
      <c r="M26" s="11"/>
      <c r="N26" s="38"/>
      <c r="O26" s="11"/>
      <c r="P26" s="51"/>
      <c r="Q26" s="13"/>
      <c r="R26" s="13"/>
      <c r="S26" s="13">
        <f>T25</f>
        <v>0</v>
      </c>
      <c r="T26" s="13"/>
      <c r="U26" s="13"/>
      <c r="V26" s="13"/>
      <c r="W26" s="13"/>
      <c r="X26" s="19"/>
      <c r="Y26" s="13"/>
      <c r="Z26" s="11"/>
    </row>
    <row r="27" spans="1:27" ht="15.75" customHeight="1">
      <c r="A27" s="659" t="s">
        <v>1463</v>
      </c>
      <c r="B27" s="676"/>
      <c r="C27" s="676"/>
      <c r="D27" s="676"/>
      <c r="E27" s="676"/>
      <c r="F27" s="676"/>
      <c r="G27" s="676"/>
      <c r="H27" s="676"/>
      <c r="I27" s="676"/>
      <c r="J27" s="677"/>
      <c r="K27" s="31"/>
      <c r="L27" s="31"/>
      <c r="M27" s="14"/>
      <c r="N27" s="14"/>
      <c r="O27" s="14"/>
      <c r="P27" s="48"/>
      <c r="Q27" s="19"/>
      <c r="R27" s="15">
        <f>R25-R26</f>
        <v>0</v>
      </c>
      <c r="S27" s="15">
        <f>S25-S26</f>
        <v>0</v>
      </c>
      <c r="T27" s="19"/>
      <c r="U27" s="19">
        <f>U25</f>
        <v>0</v>
      </c>
      <c r="V27" s="14"/>
      <c r="W27" s="19">
        <f>W25</f>
        <v>0</v>
      </c>
      <c r="X27" s="19" t="str">
        <f>IF(S27-T27=0,"",(W27-S27+T27)/(S27-T27)*100)</f>
        <v/>
      </c>
      <c r="Y27" s="13" t="str">
        <f>IF(P27=0,"",U27/P27)</f>
        <v/>
      </c>
      <c r="Z27" s="147"/>
    </row>
    <row r="28" spans="1:27" ht="15.75" customHeight="1">
      <c r="A28" s="3" t="str">
        <f>基本信息输入表!$K$6&amp;"填表人："&amp;基本信息输入表!$M$51</f>
        <v>被评估单位填表人：</v>
      </c>
      <c r="W28" s="3" t="str">
        <f>"评估人员："&amp;基本信息输入表!$Q$51</f>
        <v>评估人员：</v>
      </c>
      <c r="AA28" s="2" t="s">
        <v>533</v>
      </c>
    </row>
    <row r="29" spans="1:27" ht="15.75" customHeight="1">
      <c r="A29" s="3" t="str">
        <f>"填表日期："&amp;YEAR(基本信息输入表!$O$51)&amp;"年"&amp;MONTH(基本信息输入表!$O$51)&amp;"月"&amp;DAY(基本信息输入表!$O$51)&amp;"日"</f>
        <v>填表日期：1900年1月0日</v>
      </c>
    </row>
  </sheetData>
  <mergeCells count="26">
    <mergeCell ref="X6:X7"/>
    <mergeCell ref="Y6:Y7"/>
    <mergeCell ref="Z6:Z7"/>
    <mergeCell ref="A27:J27"/>
    <mergeCell ref="A6:A7"/>
    <mergeCell ref="H6:H7"/>
    <mergeCell ref="I6:I7"/>
    <mergeCell ref="J6:J7"/>
    <mergeCell ref="B6:G6"/>
    <mergeCell ref="R6:S6"/>
    <mergeCell ref="U6:W6"/>
    <mergeCell ref="A25:J25"/>
    <mergeCell ref="A26:J26"/>
    <mergeCell ref="K6:K7"/>
    <mergeCell ref="L6:L7"/>
    <mergeCell ref="M6:M7"/>
    <mergeCell ref="N6:N7"/>
    <mergeCell ref="O6:O7"/>
    <mergeCell ref="P6:P7"/>
    <mergeCell ref="Q6:Q7"/>
    <mergeCell ref="T6:T7"/>
    <mergeCell ref="A2:Z2"/>
    <mergeCell ref="A3:Z3"/>
    <mergeCell ref="X4:Z4"/>
    <mergeCell ref="A5:N5"/>
    <mergeCell ref="X5:Z5"/>
  </mergeCells>
  <phoneticPr fontId="33" type="noConversion"/>
  <hyperlinks>
    <hyperlink ref="A1" location="索引目录!A1" display="返回索引目录" xr:uid="{00000000-0004-0000-3400-000000000000}"/>
  </hyperlinks>
  <printOptions horizontalCentered="1"/>
  <pageMargins left="0.98402777777777795" right="0.98402777777777795" top="0.98402777777777795" bottom="0.98402777777777795" header="0.47222222222222199" footer="0.35416666666666702"/>
  <pageSetup paperSize="9" scale="5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W29"/>
  <sheetViews>
    <sheetView showGridLines="0" topLeftCell="D14" zoomScale="96" zoomScaleNormal="96" workbookViewId="0">
      <selection activeCell="M8" sqref="M8:R8"/>
    </sheetView>
  </sheetViews>
  <sheetFormatPr defaultColWidth="9" defaultRowHeight="12.75" outlineLevelCol="1"/>
  <cols>
    <col min="1" max="1" width="5" style="3" customWidth="1"/>
    <col min="2" max="4" width="11.25" style="3" customWidth="1" outlineLevel="1"/>
    <col min="5" max="7" width="8" style="3" customWidth="1" outlineLevel="1"/>
    <col min="8" max="9" width="8.25" style="3" customWidth="1"/>
    <col min="10" max="10" width="9.5" style="3" customWidth="1"/>
    <col min="11" max="11" width="18" style="3" customWidth="1"/>
    <col min="12" max="12" width="8" style="3" customWidth="1"/>
    <col min="13" max="13" width="5.25" style="3" customWidth="1"/>
    <col min="14" max="14" width="4.75" style="3" customWidth="1"/>
    <col min="15" max="15" width="8" style="3" customWidth="1"/>
    <col min="16" max="17" width="7.75" style="3" customWidth="1"/>
    <col min="18" max="18" width="16.75" style="3" customWidth="1"/>
    <col min="19" max="19" width="8" style="3" customWidth="1"/>
    <col min="20" max="20" width="9.75" style="3" customWidth="1"/>
    <col min="21" max="21" width="7.25" style="3" customWidth="1"/>
    <col min="22" max="22" width="7.5" style="3" customWidth="1"/>
    <col min="23" max="23" width="9" style="2" customWidth="1"/>
    <col min="24" max="25" width="9" style="3" customWidth="1"/>
    <col min="26" max="16384" width="9" style="3"/>
  </cols>
  <sheetData>
    <row r="1" spans="1:23">
      <c r="A1" s="4" t="s">
        <v>125</v>
      </c>
    </row>
    <row r="2" spans="1:23" s="1" customFormat="1" ht="30" customHeight="1">
      <c r="A2" s="651" t="s">
        <v>1464</v>
      </c>
      <c r="B2" s="652"/>
      <c r="C2" s="652"/>
      <c r="D2" s="652"/>
      <c r="E2" s="652"/>
      <c r="F2" s="652"/>
      <c r="G2" s="652"/>
      <c r="H2" s="652"/>
      <c r="I2" s="652"/>
      <c r="J2" s="652"/>
      <c r="K2" s="652"/>
      <c r="L2" s="652"/>
      <c r="M2" s="652"/>
      <c r="N2" s="652"/>
      <c r="O2" s="652"/>
      <c r="P2" s="652"/>
      <c r="Q2" s="652"/>
      <c r="R2" s="652"/>
      <c r="S2" s="652"/>
      <c r="T2" s="652"/>
      <c r="U2" s="652"/>
      <c r="V2" s="652"/>
      <c r="W2" s="5"/>
    </row>
    <row r="3" spans="1:23"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row>
    <row r="4" spans="1:23" ht="14.25" customHeight="1">
      <c r="H4" s="2"/>
      <c r="I4" s="2"/>
      <c r="J4" s="2"/>
      <c r="K4" s="2"/>
      <c r="L4" s="2"/>
      <c r="M4" s="2"/>
      <c r="N4" s="2"/>
      <c r="O4" s="2"/>
      <c r="P4" s="2"/>
      <c r="Q4" s="2"/>
      <c r="R4" s="2"/>
      <c r="S4" s="2"/>
      <c r="T4" s="2"/>
      <c r="U4" s="2"/>
      <c r="V4" s="17" t="s">
        <v>1465</v>
      </c>
    </row>
    <row r="5" spans="1:23" ht="15.75" customHeight="1">
      <c r="A5" s="662" t="str">
        <f>基本信息输入表!K6&amp;"："&amp;基本信息输入表!M6</f>
        <v>被评估单位：西安曲江影视投资（集团）有限公司</v>
      </c>
      <c r="B5" s="676"/>
      <c r="C5" s="676"/>
      <c r="D5" s="676"/>
      <c r="E5" s="676"/>
      <c r="F5" s="676"/>
      <c r="G5" s="676"/>
      <c r="H5" s="676"/>
      <c r="I5" s="676"/>
      <c r="J5" s="676"/>
      <c r="K5" s="676"/>
      <c r="L5" s="676"/>
      <c r="M5" s="676"/>
      <c r="N5" s="676"/>
      <c r="O5" s="676"/>
      <c r="V5" s="17" t="s">
        <v>561</v>
      </c>
    </row>
    <row r="6" spans="1:23" s="2" customFormat="1" ht="15.75" customHeight="1">
      <c r="A6" s="658" t="s">
        <v>127</v>
      </c>
      <c r="B6" s="658" t="s">
        <v>1427</v>
      </c>
      <c r="C6" s="672"/>
      <c r="D6" s="672"/>
      <c r="E6" s="672"/>
      <c r="F6" s="672"/>
      <c r="G6" s="673"/>
      <c r="H6" s="658" t="s">
        <v>1428</v>
      </c>
      <c r="I6" s="671" t="s">
        <v>1466</v>
      </c>
      <c r="J6" s="671" t="s">
        <v>1430</v>
      </c>
      <c r="K6" s="671" t="s">
        <v>1431</v>
      </c>
      <c r="L6" s="671" t="s">
        <v>1432</v>
      </c>
      <c r="M6" s="658" t="s">
        <v>1034</v>
      </c>
      <c r="N6" s="668" t="s">
        <v>1467</v>
      </c>
      <c r="O6" s="703" t="s">
        <v>845</v>
      </c>
      <c r="P6" s="703" t="s">
        <v>1434</v>
      </c>
      <c r="Q6" s="668" t="s">
        <v>1435</v>
      </c>
      <c r="R6" s="704" t="s">
        <v>1468</v>
      </c>
      <c r="S6" s="671" t="s">
        <v>412</v>
      </c>
      <c r="T6" s="665" t="s">
        <v>413</v>
      </c>
      <c r="U6" s="668" t="s">
        <v>415</v>
      </c>
      <c r="V6" s="668" t="s">
        <v>143</v>
      </c>
    </row>
    <row r="7" spans="1:23" s="2" customFormat="1">
      <c r="A7" s="675"/>
      <c r="B7" s="201" t="s">
        <v>1437</v>
      </c>
      <c r="C7" s="192" t="s">
        <v>1438</v>
      </c>
      <c r="D7" s="192" t="s">
        <v>1439</v>
      </c>
      <c r="E7" s="192" t="s">
        <v>1440</v>
      </c>
      <c r="F7" s="192" t="s">
        <v>1441</v>
      </c>
      <c r="G7" s="192" t="s">
        <v>1442</v>
      </c>
      <c r="H7" s="675"/>
      <c r="I7" s="674"/>
      <c r="J7" s="674"/>
      <c r="K7" s="674"/>
      <c r="L7" s="674"/>
      <c r="M7" s="675"/>
      <c r="N7" s="675"/>
      <c r="O7" s="674"/>
      <c r="P7" s="674"/>
      <c r="Q7" s="675"/>
      <c r="R7" s="705"/>
      <c r="S7" s="674"/>
      <c r="T7" s="674"/>
      <c r="U7" s="675"/>
      <c r="V7" s="675"/>
      <c r="W7" s="2" t="s">
        <v>516</v>
      </c>
    </row>
    <row r="8" spans="1:23" ht="15.4" customHeight="1">
      <c r="A8" s="10" t="str">
        <f t="shared" ref="A8:A26" si="0">IF(J8="","",ROW()-7)</f>
        <v/>
      </c>
      <c r="B8" s="10"/>
      <c r="C8" s="11"/>
      <c r="D8" s="11"/>
      <c r="E8" s="11"/>
      <c r="F8" s="11"/>
      <c r="G8" s="11"/>
      <c r="H8" s="10"/>
      <c r="I8" s="11"/>
      <c r="J8" s="11"/>
      <c r="K8" s="11"/>
      <c r="L8" s="11"/>
      <c r="M8" s="11"/>
      <c r="N8" s="12"/>
      <c r="O8" s="11"/>
      <c r="P8" s="36"/>
      <c r="Q8" s="13"/>
      <c r="R8" s="13"/>
      <c r="S8" s="13"/>
      <c r="T8" s="13"/>
      <c r="U8" s="19" t="str">
        <f t="shared" ref="U8:U27" si="1">IF(S8=0,"",(T8-S8)/S8*100)</f>
        <v/>
      </c>
      <c r="V8" s="11"/>
      <c r="W8" s="2" t="s">
        <v>1469</v>
      </c>
    </row>
    <row r="9" spans="1:23">
      <c r="A9" s="10" t="str">
        <f t="shared" si="0"/>
        <v/>
      </c>
      <c r="B9" s="10"/>
      <c r="C9" s="11"/>
      <c r="D9" s="11"/>
      <c r="E9" s="11"/>
      <c r="F9" s="11"/>
      <c r="G9" s="11"/>
      <c r="H9" s="10"/>
      <c r="I9" s="11"/>
      <c r="J9" s="11"/>
      <c r="K9" s="11"/>
      <c r="L9" s="11"/>
      <c r="M9" s="11"/>
      <c r="N9" s="12"/>
      <c r="O9" s="11"/>
      <c r="P9" s="36"/>
      <c r="Q9" s="13"/>
      <c r="R9" s="13"/>
      <c r="S9" s="13"/>
      <c r="T9" s="13"/>
      <c r="U9" s="19" t="str">
        <f t="shared" si="1"/>
        <v/>
      </c>
      <c r="V9" s="11"/>
      <c r="W9" s="2" t="s">
        <v>1470</v>
      </c>
    </row>
    <row r="10" spans="1:23">
      <c r="A10" s="10" t="str">
        <f t="shared" si="0"/>
        <v/>
      </c>
      <c r="B10" s="10"/>
      <c r="C10" s="11"/>
      <c r="D10" s="11"/>
      <c r="E10" s="11"/>
      <c r="F10" s="11"/>
      <c r="G10" s="11"/>
      <c r="H10" s="10"/>
      <c r="I10" s="11"/>
      <c r="J10" s="11"/>
      <c r="K10" s="11"/>
      <c r="L10" s="11"/>
      <c r="M10" s="11"/>
      <c r="N10" s="12"/>
      <c r="O10" s="11"/>
      <c r="P10" s="36"/>
      <c r="Q10" s="13"/>
      <c r="R10" s="13"/>
      <c r="S10" s="13"/>
      <c r="T10" s="13"/>
      <c r="U10" s="19" t="str">
        <f t="shared" si="1"/>
        <v/>
      </c>
      <c r="V10" s="11"/>
      <c r="W10" s="2" t="s">
        <v>1471</v>
      </c>
    </row>
    <row r="11" spans="1:23">
      <c r="A11" s="10" t="str">
        <f t="shared" si="0"/>
        <v/>
      </c>
      <c r="B11" s="10"/>
      <c r="C11" s="11"/>
      <c r="D11" s="11"/>
      <c r="E11" s="11"/>
      <c r="F11" s="11"/>
      <c r="G11" s="11"/>
      <c r="H11" s="10"/>
      <c r="I11" s="11"/>
      <c r="J11" s="11"/>
      <c r="K11" s="11"/>
      <c r="L11" s="11"/>
      <c r="M11" s="11"/>
      <c r="N11" s="12"/>
      <c r="O11" s="11"/>
      <c r="P11" s="36"/>
      <c r="Q11" s="13"/>
      <c r="R11" s="13"/>
      <c r="S11" s="13"/>
      <c r="T11" s="13"/>
      <c r="U11" s="19" t="str">
        <f t="shared" si="1"/>
        <v/>
      </c>
      <c r="V11" s="11"/>
      <c r="W11" s="2" t="s">
        <v>1472</v>
      </c>
    </row>
    <row r="12" spans="1:23">
      <c r="A12" s="10" t="str">
        <f t="shared" si="0"/>
        <v/>
      </c>
      <c r="B12" s="10"/>
      <c r="C12" s="11"/>
      <c r="D12" s="11"/>
      <c r="E12" s="11"/>
      <c r="F12" s="11"/>
      <c r="G12" s="11"/>
      <c r="H12" s="10"/>
      <c r="I12" s="11"/>
      <c r="J12" s="11"/>
      <c r="K12" s="11"/>
      <c r="L12" s="11"/>
      <c r="M12" s="11"/>
      <c r="N12" s="12"/>
      <c r="O12" s="11"/>
      <c r="P12" s="36"/>
      <c r="Q12" s="13"/>
      <c r="R12" s="13"/>
      <c r="S12" s="13"/>
      <c r="T12" s="13"/>
      <c r="U12" s="19" t="str">
        <f t="shared" si="1"/>
        <v/>
      </c>
      <c r="V12" s="11"/>
      <c r="W12" s="2" t="s">
        <v>1473</v>
      </c>
    </row>
    <row r="13" spans="1:23">
      <c r="A13" s="10" t="str">
        <f t="shared" si="0"/>
        <v/>
      </c>
      <c r="B13" s="10"/>
      <c r="C13" s="11"/>
      <c r="D13" s="11"/>
      <c r="E13" s="11"/>
      <c r="F13" s="11"/>
      <c r="G13" s="11"/>
      <c r="H13" s="10"/>
      <c r="I13" s="11"/>
      <c r="J13" s="11"/>
      <c r="K13" s="11"/>
      <c r="L13" s="11"/>
      <c r="M13" s="11"/>
      <c r="N13" s="12"/>
      <c r="O13" s="11"/>
      <c r="P13" s="36"/>
      <c r="Q13" s="13"/>
      <c r="R13" s="13"/>
      <c r="S13" s="13"/>
      <c r="T13" s="13"/>
      <c r="U13" s="19" t="str">
        <f t="shared" si="1"/>
        <v/>
      </c>
      <c r="V13" s="11"/>
      <c r="W13" s="2" t="s">
        <v>1474</v>
      </c>
    </row>
    <row r="14" spans="1:23">
      <c r="A14" s="10" t="str">
        <f t="shared" si="0"/>
        <v/>
      </c>
      <c r="B14" s="10"/>
      <c r="C14" s="11"/>
      <c r="D14" s="11"/>
      <c r="E14" s="11"/>
      <c r="F14" s="11"/>
      <c r="G14" s="11"/>
      <c r="H14" s="10"/>
      <c r="I14" s="11"/>
      <c r="J14" s="11"/>
      <c r="K14" s="11"/>
      <c r="L14" s="11"/>
      <c r="M14" s="11"/>
      <c r="N14" s="12"/>
      <c r="O14" s="11"/>
      <c r="P14" s="36"/>
      <c r="Q14" s="13"/>
      <c r="R14" s="13"/>
      <c r="S14" s="13"/>
      <c r="T14" s="13"/>
      <c r="U14" s="19" t="str">
        <f t="shared" si="1"/>
        <v/>
      </c>
      <c r="V14" s="11"/>
      <c r="W14" s="2" t="s">
        <v>1475</v>
      </c>
    </row>
    <row r="15" spans="1:23">
      <c r="A15" s="10" t="str">
        <f t="shared" si="0"/>
        <v/>
      </c>
      <c r="B15" s="10"/>
      <c r="C15" s="11"/>
      <c r="D15" s="11"/>
      <c r="E15" s="11"/>
      <c r="F15" s="11"/>
      <c r="G15" s="11"/>
      <c r="H15" s="10"/>
      <c r="I15" s="11"/>
      <c r="J15" s="11"/>
      <c r="K15" s="11"/>
      <c r="L15" s="11"/>
      <c r="M15" s="11"/>
      <c r="N15" s="12"/>
      <c r="O15" s="11"/>
      <c r="P15" s="36"/>
      <c r="Q15" s="13"/>
      <c r="R15" s="13"/>
      <c r="S15" s="13"/>
      <c r="T15" s="13"/>
      <c r="U15" s="19" t="str">
        <f t="shared" si="1"/>
        <v/>
      </c>
      <c r="V15" s="11"/>
      <c r="W15" s="2" t="s">
        <v>1476</v>
      </c>
    </row>
    <row r="16" spans="1:23">
      <c r="A16" s="10" t="str">
        <f t="shared" si="0"/>
        <v/>
      </c>
      <c r="B16" s="10"/>
      <c r="C16" s="11"/>
      <c r="D16" s="11"/>
      <c r="E16" s="11"/>
      <c r="F16" s="11"/>
      <c r="G16" s="11"/>
      <c r="H16" s="10"/>
      <c r="I16" s="11"/>
      <c r="J16" s="11"/>
      <c r="K16" s="11"/>
      <c r="L16" s="11"/>
      <c r="M16" s="11"/>
      <c r="N16" s="12"/>
      <c r="O16" s="11"/>
      <c r="P16" s="36"/>
      <c r="Q16" s="13"/>
      <c r="R16" s="13"/>
      <c r="S16" s="13"/>
      <c r="T16" s="13"/>
      <c r="U16" s="19" t="str">
        <f t="shared" si="1"/>
        <v/>
      </c>
      <c r="V16" s="11"/>
      <c r="W16" s="2" t="s">
        <v>1477</v>
      </c>
    </row>
    <row r="17" spans="1:23">
      <c r="A17" s="10" t="str">
        <f t="shared" si="0"/>
        <v/>
      </c>
      <c r="B17" s="10"/>
      <c r="C17" s="11"/>
      <c r="D17" s="11"/>
      <c r="E17" s="11"/>
      <c r="F17" s="11"/>
      <c r="G17" s="11"/>
      <c r="H17" s="10"/>
      <c r="I17" s="11"/>
      <c r="J17" s="11"/>
      <c r="K17" s="11"/>
      <c r="L17" s="11"/>
      <c r="M17" s="11"/>
      <c r="N17" s="12"/>
      <c r="O17" s="11"/>
      <c r="P17" s="36"/>
      <c r="Q17" s="13"/>
      <c r="R17" s="13"/>
      <c r="S17" s="13"/>
      <c r="T17" s="13"/>
      <c r="U17" s="19" t="str">
        <f t="shared" si="1"/>
        <v/>
      </c>
      <c r="V17" s="11"/>
      <c r="W17" s="2" t="s">
        <v>1478</v>
      </c>
    </row>
    <row r="18" spans="1:23">
      <c r="A18" s="10" t="str">
        <f t="shared" si="0"/>
        <v/>
      </c>
      <c r="B18" s="10"/>
      <c r="C18" s="11"/>
      <c r="D18" s="11"/>
      <c r="E18" s="11"/>
      <c r="F18" s="11"/>
      <c r="G18" s="11"/>
      <c r="H18" s="10"/>
      <c r="I18" s="11"/>
      <c r="J18" s="11"/>
      <c r="K18" s="11"/>
      <c r="L18" s="11"/>
      <c r="M18" s="11"/>
      <c r="N18" s="12"/>
      <c r="O18" s="11"/>
      <c r="P18" s="36"/>
      <c r="Q18" s="13"/>
      <c r="R18" s="13"/>
      <c r="S18" s="13"/>
      <c r="T18" s="13"/>
      <c r="U18" s="19" t="str">
        <f t="shared" si="1"/>
        <v/>
      </c>
      <c r="V18" s="11"/>
      <c r="W18" s="2" t="s">
        <v>1479</v>
      </c>
    </row>
    <row r="19" spans="1:23">
      <c r="A19" s="10" t="str">
        <f t="shared" si="0"/>
        <v/>
      </c>
      <c r="B19" s="10"/>
      <c r="C19" s="11"/>
      <c r="D19" s="11"/>
      <c r="E19" s="11"/>
      <c r="F19" s="11"/>
      <c r="G19" s="11"/>
      <c r="H19" s="10"/>
      <c r="I19" s="11"/>
      <c r="J19" s="11"/>
      <c r="K19" s="11"/>
      <c r="L19" s="11"/>
      <c r="M19" s="11"/>
      <c r="N19" s="12"/>
      <c r="O19" s="11"/>
      <c r="P19" s="36"/>
      <c r="Q19" s="13"/>
      <c r="R19" s="13"/>
      <c r="S19" s="13"/>
      <c r="T19" s="13"/>
      <c r="U19" s="19" t="str">
        <f t="shared" si="1"/>
        <v/>
      </c>
      <c r="V19" s="11"/>
      <c r="W19" s="2" t="s">
        <v>1480</v>
      </c>
    </row>
    <row r="20" spans="1:23">
      <c r="A20" s="10" t="str">
        <f t="shared" si="0"/>
        <v/>
      </c>
      <c r="B20" s="10"/>
      <c r="C20" s="11"/>
      <c r="D20" s="11"/>
      <c r="E20" s="11"/>
      <c r="F20" s="11"/>
      <c r="G20" s="11"/>
      <c r="H20" s="10"/>
      <c r="I20" s="11"/>
      <c r="J20" s="11"/>
      <c r="K20" s="11"/>
      <c r="L20" s="11"/>
      <c r="M20" s="11"/>
      <c r="N20" s="12"/>
      <c r="O20" s="11"/>
      <c r="P20" s="36"/>
      <c r="Q20" s="13"/>
      <c r="R20" s="13"/>
      <c r="S20" s="13"/>
      <c r="T20" s="13"/>
      <c r="U20" s="19" t="str">
        <f t="shared" si="1"/>
        <v/>
      </c>
      <c r="V20" s="11"/>
      <c r="W20" s="2" t="s">
        <v>1481</v>
      </c>
    </row>
    <row r="21" spans="1:23">
      <c r="A21" s="10" t="str">
        <f t="shared" si="0"/>
        <v/>
      </c>
      <c r="B21" s="10"/>
      <c r="C21" s="11"/>
      <c r="D21" s="11"/>
      <c r="E21" s="11"/>
      <c r="F21" s="11"/>
      <c r="G21" s="11"/>
      <c r="H21" s="10"/>
      <c r="I21" s="11"/>
      <c r="J21" s="11"/>
      <c r="K21" s="11"/>
      <c r="L21" s="11"/>
      <c r="M21" s="11"/>
      <c r="N21" s="12"/>
      <c r="O21" s="11"/>
      <c r="P21" s="36"/>
      <c r="Q21" s="13"/>
      <c r="R21" s="13"/>
      <c r="S21" s="13"/>
      <c r="T21" s="13"/>
      <c r="U21" s="19" t="str">
        <f t="shared" si="1"/>
        <v/>
      </c>
      <c r="V21" s="11"/>
      <c r="W21" s="2" t="s">
        <v>1482</v>
      </c>
    </row>
    <row r="22" spans="1:23">
      <c r="A22" s="10" t="str">
        <f t="shared" si="0"/>
        <v/>
      </c>
      <c r="B22" s="10"/>
      <c r="C22" s="11"/>
      <c r="D22" s="11"/>
      <c r="E22" s="11"/>
      <c r="F22" s="11"/>
      <c r="G22" s="11"/>
      <c r="H22" s="10"/>
      <c r="I22" s="11"/>
      <c r="J22" s="11"/>
      <c r="K22" s="11"/>
      <c r="L22" s="11"/>
      <c r="M22" s="11"/>
      <c r="N22" s="12"/>
      <c r="O22" s="11"/>
      <c r="P22" s="36"/>
      <c r="Q22" s="13"/>
      <c r="R22" s="13"/>
      <c r="S22" s="13"/>
      <c r="T22" s="13"/>
      <c r="U22" s="19" t="str">
        <f t="shared" si="1"/>
        <v/>
      </c>
      <c r="V22" s="11"/>
      <c r="W22" s="2" t="s">
        <v>1483</v>
      </c>
    </row>
    <row r="23" spans="1:23">
      <c r="A23" s="10" t="str">
        <f t="shared" si="0"/>
        <v/>
      </c>
      <c r="B23" s="10"/>
      <c r="C23" s="11"/>
      <c r="D23" s="11"/>
      <c r="E23" s="11"/>
      <c r="F23" s="11"/>
      <c r="G23" s="11"/>
      <c r="H23" s="10"/>
      <c r="I23" s="11"/>
      <c r="J23" s="11"/>
      <c r="K23" s="11"/>
      <c r="L23" s="11"/>
      <c r="M23" s="11"/>
      <c r="N23" s="12"/>
      <c r="O23" s="11"/>
      <c r="P23" s="36"/>
      <c r="Q23" s="13"/>
      <c r="R23" s="13"/>
      <c r="S23" s="13"/>
      <c r="T23" s="13"/>
      <c r="U23" s="19" t="str">
        <f t="shared" si="1"/>
        <v/>
      </c>
      <c r="V23" s="11"/>
      <c r="W23" s="2" t="s">
        <v>1484</v>
      </c>
    </row>
    <row r="24" spans="1:23">
      <c r="A24" s="10" t="str">
        <f t="shared" si="0"/>
        <v/>
      </c>
      <c r="B24" s="10"/>
      <c r="C24" s="11"/>
      <c r="D24" s="11"/>
      <c r="E24" s="11"/>
      <c r="F24" s="11"/>
      <c r="G24" s="11"/>
      <c r="H24" s="10"/>
      <c r="I24" s="11"/>
      <c r="J24" s="11"/>
      <c r="K24" s="11"/>
      <c r="L24" s="11"/>
      <c r="M24" s="11"/>
      <c r="N24" s="12"/>
      <c r="O24" s="11"/>
      <c r="P24" s="36"/>
      <c r="Q24" s="13"/>
      <c r="R24" s="13"/>
      <c r="S24" s="13"/>
      <c r="T24" s="13"/>
      <c r="U24" s="19" t="str">
        <f t="shared" si="1"/>
        <v/>
      </c>
      <c r="V24" s="11"/>
      <c r="W24" s="2" t="s">
        <v>1485</v>
      </c>
    </row>
    <row r="25" spans="1:23">
      <c r="A25" s="10" t="str">
        <f t="shared" si="0"/>
        <v/>
      </c>
      <c r="B25" s="10"/>
      <c r="C25" s="11"/>
      <c r="D25" s="11"/>
      <c r="E25" s="11"/>
      <c r="F25" s="11"/>
      <c r="G25" s="11"/>
      <c r="H25" s="10"/>
      <c r="I25" s="11"/>
      <c r="J25" s="11"/>
      <c r="K25" s="11"/>
      <c r="L25" s="11"/>
      <c r="M25" s="11"/>
      <c r="N25" s="12"/>
      <c r="O25" s="11"/>
      <c r="P25" s="36"/>
      <c r="Q25" s="13"/>
      <c r="R25" s="13"/>
      <c r="S25" s="13"/>
      <c r="T25" s="13"/>
      <c r="U25" s="19" t="str">
        <f t="shared" si="1"/>
        <v/>
      </c>
      <c r="V25" s="11"/>
      <c r="W25" s="2" t="s">
        <v>1486</v>
      </c>
    </row>
    <row r="26" spans="1:23">
      <c r="A26" s="10" t="str">
        <f t="shared" si="0"/>
        <v/>
      </c>
      <c r="B26" s="10"/>
      <c r="C26" s="11"/>
      <c r="D26" s="11"/>
      <c r="E26" s="11"/>
      <c r="F26" s="11"/>
      <c r="G26" s="11"/>
      <c r="H26" s="10"/>
      <c r="I26" s="11"/>
      <c r="J26" s="11"/>
      <c r="K26" s="11"/>
      <c r="L26" s="11"/>
      <c r="M26" s="11"/>
      <c r="N26" s="12"/>
      <c r="O26" s="11"/>
      <c r="P26" s="36"/>
      <c r="Q26" s="13"/>
      <c r="R26" s="13"/>
      <c r="S26" s="13"/>
      <c r="T26" s="13"/>
      <c r="U26" s="19" t="str">
        <f t="shared" si="1"/>
        <v/>
      </c>
      <c r="V26" s="11"/>
      <c r="W26" s="2" t="s">
        <v>1487</v>
      </c>
    </row>
    <row r="27" spans="1:23" ht="15.75" customHeight="1">
      <c r="A27" s="659" t="s">
        <v>779</v>
      </c>
      <c r="B27" s="676"/>
      <c r="C27" s="676"/>
      <c r="D27" s="676"/>
      <c r="E27" s="676"/>
      <c r="F27" s="676"/>
      <c r="G27" s="676"/>
      <c r="H27" s="676"/>
      <c r="I27" s="676"/>
      <c r="J27" s="677"/>
      <c r="K27" s="202"/>
      <c r="L27" s="202"/>
      <c r="M27" s="14"/>
      <c r="N27" s="14"/>
      <c r="O27" s="14"/>
      <c r="P27" s="19"/>
      <c r="Q27" s="19"/>
      <c r="R27" s="19"/>
      <c r="S27" s="19">
        <f>SUM(S8:S26)</f>
        <v>0</v>
      </c>
      <c r="T27" s="19">
        <f>SUM(T8:T26)</f>
        <v>0</v>
      </c>
      <c r="U27" s="19" t="str">
        <f t="shared" si="1"/>
        <v/>
      </c>
      <c r="V27" s="147"/>
    </row>
    <row r="28" spans="1:23" ht="15.75" customHeight="1">
      <c r="A28" s="3" t="str">
        <f>基本信息输入表!$K$6&amp;"填表人："&amp;基本信息输入表!$M$52</f>
        <v>被评估单位填表人：</v>
      </c>
      <c r="T28" s="3" t="str">
        <f>"评估人员："&amp;基本信息输入表!$Q$52</f>
        <v>评估人员：</v>
      </c>
      <c r="W28" s="2" t="s">
        <v>533</v>
      </c>
    </row>
    <row r="29" spans="1:23" ht="15.75" customHeight="1">
      <c r="A29" s="3" t="str">
        <f>"填表日期："&amp;YEAR(基本信息输入表!$O$52)&amp;"年"&amp;MONTH(基本信息输入表!$O$52)&amp;"月"&amp;DAY(基本信息输入表!$O$52)&amp;"日"</f>
        <v>填表日期：1900年1月0日</v>
      </c>
    </row>
  </sheetData>
  <mergeCells count="21">
    <mergeCell ref="R6:R7"/>
    <mergeCell ref="S6:S7"/>
    <mergeCell ref="T6:T7"/>
    <mergeCell ref="U6:U7"/>
    <mergeCell ref="V6:V7"/>
    <mergeCell ref="A2:V2"/>
    <mergeCell ref="A3:V3"/>
    <mergeCell ref="A5:O5"/>
    <mergeCell ref="B6:G6"/>
    <mergeCell ref="A27:J27"/>
    <mergeCell ref="A6:A7"/>
    <mergeCell ref="H6:H7"/>
    <mergeCell ref="I6:I7"/>
    <mergeCell ref="J6:J7"/>
    <mergeCell ref="K6:K7"/>
    <mergeCell ref="L6:L7"/>
    <mergeCell ref="M6:M7"/>
    <mergeCell ref="N6:N7"/>
    <mergeCell ref="O6:O7"/>
    <mergeCell ref="P6:P7"/>
    <mergeCell ref="Q6:Q7"/>
  </mergeCells>
  <phoneticPr fontId="33" type="noConversion"/>
  <hyperlinks>
    <hyperlink ref="A1" location="索引目录!A1" display="返回索引目录" xr:uid="{00000000-0004-0000-3500-000000000000}"/>
  </hyperlinks>
  <printOptions horizontalCentered="1"/>
  <pageMargins left="0.98402777777777795" right="0.98402777777777795" top="0.98402777777777795" bottom="0.98402777777777795" header="0.47222222222222199" footer="0.35416666666666702"/>
  <pageSetup paperSize="9" scale="58"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AN35"/>
  <sheetViews>
    <sheetView showGridLines="0" topLeftCell="A11" zoomScale="96" zoomScaleNormal="96" workbookViewId="0">
      <selection activeCell="M8" sqref="M8:R8"/>
    </sheetView>
  </sheetViews>
  <sheetFormatPr defaultColWidth="9" defaultRowHeight="12.75" outlineLevelCol="2"/>
  <cols>
    <col min="1" max="1" width="7.75" style="3" customWidth="1"/>
    <col min="2" max="2" width="11.25" style="3" customWidth="1"/>
    <col min="3" max="3" width="7.75" style="3" customWidth="1"/>
    <col min="4" max="4" width="17.75" style="3" customWidth="1"/>
    <col min="5" max="10" width="7.75" style="3" customWidth="1"/>
    <col min="11" max="11" width="8" style="3" customWidth="1"/>
    <col min="12" max="12" width="7.5" style="3" customWidth="1"/>
    <col min="13" max="13" width="11.25" style="3" customWidth="1"/>
    <col min="14" max="14" width="8" style="3" customWidth="1"/>
    <col min="15" max="15" width="15" style="3" customWidth="1"/>
    <col min="16" max="16" width="9.75" style="3" customWidth="1"/>
    <col min="17" max="17" width="7.75" style="3" customWidth="1"/>
    <col min="18" max="18" width="8.25" style="3" customWidth="1"/>
    <col min="19" max="19" width="9" style="2" customWidth="1"/>
    <col min="20" max="25" width="5.75" style="3" hidden="1" customWidth="1" outlineLevel="1"/>
    <col min="26" max="26" width="14.75" style="3" hidden="1" customWidth="1" outlineLevel="1"/>
    <col min="27" max="27" width="11.25" style="3" hidden="1" customWidth="1" outlineLevel="1"/>
    <col min="28" max="30" width="8.75" style="3" hidden="1" customWidth="1" outlineLevel="2"/>
    <col min="31" max="31" width="11.25" style="3" hidden="1" customWidth="1" outlineLevel="2"/>
    <col min="32" max="32" width="8.75" style="3" hidden="1" customWidth="1" outlineLevel="2"/>
    <col min="33" max="33" width="10.5" style="3" hidden="1" customWidth="1" outlineLevel="2"/>
    <col min="34" max="34" width="8.75" style="3" hidden="1" customWidth="1" outlineLevel="2"/>
    <col min="35" max="35" width="11.25" style="3" hidden="1" customWidth="1" outlineLevel="2"/>
    <col min="36" max="36" width="11" style="3" hidden="1" customWidth="1" outlineLevel="2"/>
    <col min="37" max="37" width="8.75" style="3" hidden="1" customWidth="1" outlineLevel="1"/>
    <col min="38" max="38" width="8.75" style="3" hidden="1" customWidth="1" outlineLevel="1" collapsed="1"/>
    <col min="39" max="39" width="8.75" style="3" hidden="1" customWidth="1" outlineLevel="1"/>
    <col min="40" max="40" width="9" style="3" customWidth="1" collapsed="1"/>
    <col min="41" max="42" width="9" style="3" customWidth="1"/>
    <col min="43" max="16384" width="9" style="3"/>
  </cols>
  <sheetData>
    <row r="1" spans="1:19">
      <c r="A1" s="4" t="s">
        <v>125</v>
      </c>
    </row>
    <row r="2" spans="1:19" s="1" customFormat="1" ht="30" customHeight="1">
      <c r="A2" s="651" t="s">
        <v>1488</v>
      </c>
      <c r="B2" s="652"/>
      <c r="C2" s="652"/>
      <c r="D2" s="652"/>
      <c r="E2" s="652"/>
      <c r="F2" s="652"/>
      <c r="G2" s="652"/>
      <c r="H2" s="652"/>
      <c r="I2" s="652"/>
      <c r="J2" s="652"/>
      <c r="K2" s="652"/>
      <c r="L2" s="652"/>
      <c r="M2" s="652"/>
      <c r="N2" s="652"/>
      <c r="O2" s="652"/>
      <c r="P2" s="652"/>
      <c r="Q2" s="652"/>
      <c r="R2" s="652"/>
      <c r="S2" s="5"/>
    </row>
    <row r="3" spans="1:19">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row>
    <row r="4" spans="1:19">
      <c r="B4" s="2"/>
      <c r="C4" s="2"/>
      <c r="D4" s="2"/>
      <c r="E4" s="2"/>
      <c r="F4" s="2"/>
      <c r="G4" s="2"/>
      <c r="H4" s="2"/>
      <c r="I4" s="2"/>
      <c r="J4" s="2"/>
      <c r="K4" s="2"/>
      <c r="L4" s="2"/>
      <c r="M4" s="2"/>
      <c r="N4" s="2"/>
      <c r="O4" s="2"/>
      <c r="P4" s="2"/>
      <c r="Q4" s="656" t="s">
        <v>1489</v>
      </c>
      <c r="R4" s="654"/>
    </row>
    <row r="5" spans="1:19" ht="15.75" customHeight="1">
      <c r="A5" s="662" t="str">
        <f>基本信息输入表!K6&amp;"："&amp;基本信息输入表!M6</f>
        <v>被评估单位：西安曲江影视投资（集团）有限公司</v>
      </c>
      <c r="B5" s="676"/>
      <c r="C5" s="676"/>
      <c r="D5" s="676"/>
      <c r="E5" s="676"/>
      <c r="F5" s="676"/>
      <c r="R5" s="17" t="s">
        <v>561</v>
      </c>
    </row>
    <row r="6" spans="1:19" s="49" customFormat="1">
      <c r="A6" s="671" t="s">
        <v>127</v>
      </c>
      <c r="B6" s="671" t="s">
        <v>1490</v>
      </c>
      <c r="C6" s="671" t="s">
        <v>1491</v>
      </c>
      <c r="D6" s="671" t="s">
        <v>1431</v>
      </c>
      <c r="E6" s="671" t="s">
        <v>1492</v>
      </c>
      <c r="F6" s="671" t="s">
        <v>1493</v>
      </c>
      <c r="G6" s="671" t="s">
        <v>1494</v>
      </c>
      <c r="H6" s="671" t="s">
        <v>1442</v>
      </c>
      <c r="I6" s="671" t="s">
        <v>1495</v>
      </c>
      <c r="J6" s="671" t="s">
        <v>1496</v>
      </c>
      <c r="K6" s="671" t="s">
        <v>1497</v>
      </c>
      <c r="L6" s="671" t="s">
        <v>1498</v>
      </c>
      <c r="M6" s="671" t="s">
        <v>1006</v>
      </c>
      <c r="N6" s="665" t="s">
        <v>412</v>
      </c>
      <c r="O6" s="671" t="s">
        <v>828</v>
      </c>
      <c r="P6" s="665" t="s">
        <v>1079</v>
      </c>
      <c r="Q6" s="671" t="s">
        <v>415</v>
      </c>
      <c r="R6" s="671" t="s">
        <v>143</v>
      </c>
    </row>
    <row r="7" spans="1:19" s="49" customFormat="1">
      <c r="A7" s="674"/>
      <c r="B7" s="674"/>
      <c r="C7" s="674"/>
      <c r="D7" s="674"/>
      <c r="E7" s="674"/>
      <c r="F7" s="674"/>
      <c r="G7" s="674"/>
      <c r="H7" s="674"/>
      <c r="I7" s="674"/>
      <c r="J7" s="674"/>
      <c r="K7" s="674"/>
      <c r="L7" s="674"/>
      <c r="M7" s="674"/>
      <c r="N7" s="674"/>
      <c r="O7" s="674"/>
      <c r="P7" s="674"/>
      <c r="Q7" s="674"/>
      <c r="R7" s="674"/>
      <c r="S7" s="2" t="s">
        <v>516</v>
      </c>
    </row>
    <row r="8" spans="1:19" ht="15.75" customHeight="1">
      <c r="A8" s="10" t="str">
        <f t="shared" ref="A8:A30" si="0">IF(C8="","",ROW()-7)</f>
        <v/>
      </c>
      <c r="B8" s="10"/>
      <c r="C8" s="11"/>
      <c r="D8" s="11"/>
      <c r="E8" s="11"/>
      <c r="F8" s="11"/>
      <c r="G8" s="12"/>
      <c r="H8" s="200"/>
      <c r="I8" s="11"/>
      <c r="J8" s="10"/>
      <c r="K8" s="11"/>
      <c r="L8" s="36"/>
      <c r="M8" s="13"/>
      <c r="N8" s="13"/>
      <c r="O8" s="13"/>
      <c r="P8" s="13"/>
      <c r="Q8" s="34" t="str">
        <f t="shared" ref="Q8:Q31" si="1">IF(N8-O8=0,"",(P8-N8+O8)/(N8-O8)*100)</f>
        <v/>
      </c>
      <c r="R8" s="11"/>
      <c r="S8" s="2" t="s">
        <v>1499</v>
      </c>
    </row>
    <row r="9" spans="1:19">
      <c r="A9" s="10" t="str">
        <f t="shared" si="0"/>
        <v/>
      </c>
      <c r="B9" s="10"/>
      <c r="C9" s="11"/>
      <c r="D9" s="11"/>
      <c r="E9" s="11"/>
      <c r="F9" s="11"/>
      <c r="G9" s="12"/>
      <c r="H9" s="200"/>
      <c r="I9" s="11"/>
      <c r="J9" s="10"/>
      <c r="K9" s="11"/>
      <c r="L9" s="36"/>
      <c r="M9" s="13"/>
      <c r="N9" s="13"/>
      <c r="O9" s="13"/>
      <c r="P9" s="13"/>
      <c r="Q9" s="19" t="str">
        <f t="shared" si="1"/>
        <v/>
      </c>
      <c r="R9" s="11"/>
      <c r="S9" s="2" t="s">
        <v>1500</v>
      </c>
    </row>
    <row r="10" spans="1:19">
      <c r="A10" s="10" t="str">
        <f t="shared" si="0"/>
        <v/>
      </c>
      <c r="B10" s="10"/>
      <c r="C10" s="11"/>
      <c r="D10" s="11"/>
      <c r="E10" s="11"/>
      <c r="F10" s="11"/>
      <c r="G10" s="12"/>
      <c r="H10" s="200"/>
      <c r="I10" s="11"/>
      <c r="J10" s="10"/>
      <c r="K10" s="11"/>
      <c r="L10" s="36"/>
      <c r="M10" s="13"/>
      <c r="N10" s="13"/>
      <c r="O10" s="13"/>
      <c r="P10" s="13"/>
      <c r="Q10" s="19" t="str">
        <f t="shared" si="1"/>
        <v/>
      </c>
      <c r="R10" s="11"/>
      <c r="S10" s="2" t="s">
        <v>1501</v>
      </c>
    </row>
    <row r="11" spans="1:19">
      <c r="A11" s="10" t="str">
        <f t="shared" si="0"/>
        <v/>
      </c>
      <c r="B11" s="10"/>
      <c r="C11" s="11"/>
      <c r="D11" s="11"/>
      <c r="E11" s="11"/>
      <c r="F11" s="11"/>
      <c r="G11" s="12"/>
      <c r="H11" s="200"/>
      <c r="I11" s="11"/>
      <c r="J11" s="10"/>
      <c r="K11" s="11"/>
      <c r="L11" s="36"/>
      <c r="M11" s="13"/>
      <c r="N11" s="13"/>
      <c r="O11" s="13"/>
      <c r="P11" s="13"/>
      <c r="Q11" s="19" t="str">
        <f t="shared" si="1"/>
        <v/>
      </c>
      <c r="R11" s="11"/>
      <c r="S11" s="2" t="s">
        <v>1502</v>
      </c>
    </row>
    <row r="12" spans="1:19">
      <c r="A12" s="10" t="str">
        <f t="shared" si="0"/>
        <v/>
      </c>
      <c r="B12" s="10"/>
      <c r="C12" s="11"/>
      <c r="D12" s="11"/>
      <c r="E12" s="11"/>
      <c r="F12" s="11"/>
      <c r="G12" s="12"/>
      <c r="H12" s="200"/>
      <c r="I12" s="11"/>
      <c r="J12" s="10"/>
      <c r="K12" s="11"/>
      <c r="L12" s="36"/>
      <c r="M12" s="13"/>
      <c r="N12" s="13"/>
      <c r="O12" s="13"/>
      <c r="P12" s="13"/>
      <c r="Q12" s="19" t="str">
        <f t="shared" si="1"/>
        <v/>
      </c>
      <c r="R12" s="11"/>
      <c r="S12" s="2" t="s">
        <v>1503</v>
      </c>
    </row>
    <row r="13" spans="1:19">
      <c r="A13" s="10" t="str">
        <f t="shared" si="0"/>
        <v/>
      </c>
      <c r="B13" s="10"/>
      <c r="C13" s="11"/>
      <c r="D13" s="11"/>
      <c r="E13" s="11"/>
      <c r="F13" s="11"/>
      <c r="G13" s="12"/>
      <c r="H13" s="200"/>
      <c r="I13" s="11"/>
      <c r="J13" s="10"/>
      <c r="K13" s="11"/>
      <c r="L13" s="36"/>
      <c r="M13" s="13"/>
      <c r="N13" s="13"/>
      <c r="O13" s="13"/>
      <c r="P13" s="13"/>
      <c r="Q13" s="19" t="str">
        <f t="shared" si="1"/>
        <v/>
      </c>
      <c r="R13" s="11"/>
      <c r="S13" s="2" t="s">
        <v>1504</v>
      </c>
    </row>
    <row r="14" spans="1:19">
      <c r="A14" s="10" t="str">
        <f t="shared" si="0"/>
        <v/>
      </c>
      <c r="B14" s="10"/>
      <c r="C14" s="11"/>
      <c r="D14" s="11"/>
      <c r="E14" s="11"/>
      <c r="F14" s="11"/>
      <c r="G14" s="12"/>
      <c r="H14" s="200"/>
      <c r="I14" s="11"/>
      <c r="J14" s="10"/>
      <c r="K14" s="11"/>
      <c r="L14" s="36"/>
      <c r="M14" s="13"/>
      <c r="N14" s="13"/>
      <c r="O14" s="13"/>
      <c r="P14" s="13"/>
      <c r="Q14" s="19" t="str">
        <f t="shared" si="1"/>
        <v/>
      </c>
      <c r="R14" s="11"/>
      <c r="S14" s="2" t="s">
        <v>1505</v>
      </c>
    </row>
    <row r="15" spans="1:19">
      <c r="A15" s="10" t="str">
        <f t="shared" si="0"/>
        <v/>
      </c>
      <c r="B15" s="10"/>
      <c r="C15" s="11"/>
      <c r="D15" s="11"/>
      <c r="E15" s="11"/>
      <c r="F15" s="11"/>
      <c r="G15" s="12"/>
      <c r="H15" s="200"/>
      <c r="I15" s="11"/>
      <c r="J15" s="10"/>
      <c r="K15" s="11"/>
      <c r="L15" s="36"/>
      <c r="M15" s="13"/>
      <c r="N15" s="13"/>
      <c r="O15" s="13"/>
      <c r="P15" s="13"/>
      <c r="Q15" s="19" t="str">
        <f t="shared" si="1"/>
        <v/>
      </c>
      <c r="R15" s="11"/>
      <c r="S15" s="2" t="s">
        <v>1506</v>
      </c>
    </row>
    <row r="16" spans="1:19">
      <c r="A16" s="10" t="str">
        <f t="shared" si="0"/>
        <v/>
      </c>
      <c r="B16" s="10"/>
      <c r="C16" s="11"/>
      <c r="D16" s="11"/>
      <c r="E16" s="11"/>
      <c r="F16" s="11"/>
      <c r="G16" s="12"/>
      <c r="H16" s="200"/>
      <c r="I16" s="11"/>
      <c r="J16" s="10"/>
      <c r="K16" s="11"/>
      <c r="L16" s="36"/>
      <c r="M16" s="13"/>
      <c r="N16" s="13"/>
      <c r="O16" s="13"/>
      <c r="P16" s="13"/>
      <c r="Q16" s="19" t="str">
        <f t="shared" si="1"/>
        <v/>
      </c>
      <c r="R16" s="11"/>
      <c r="S16" s="2" t="s">
        <v>1507</v>
      </c>
    </row>
    <row r="17" spans="1:19">
      <c r="A17" s="10" t="str">
        <f t="shared" si="0"/>
        <v/>
      </c>
      <c r="B17" s="10"/>
      <c r="C17" s="11"/>
      <c r="D17" s="11"/>
      <c r="E17" s="11"/>
      <c r="F17" s="11"/>
      <c r="G17" s="12"/>
      <c r="H17" s="200"/>
      <c r="I17" s="11"/>
      <c r="J17" s="10"/>
      <c r="K17" s="11"/>
      <c r="L17" s="36"/>
      <c r="M17" s="13"/>
      <c r="N17" s="13"/>
      <c r="O17" s="13"/>
      <c r="P17" s="13"/>
      <c r="Q17" s="19" t="str">
        <f t="shared" si="1"/>
        <v/>
      </c>
      <c r="R17" s="11"/>
      <c r="S17" s="2" t="s">
        <v>1508</v>
      </c>
    </row>
    <row r="18" spans="1:19">
      <c r="A18" s="10" t="str">
        <f t="shared" si="0"/>
        <v/>
      </c>
      <c r="B18" s="10"/>
      <c r="C18" s="11"/>
      <c r="D18" s="11"/>
      <c r="E18" s="11"/>
      <c r="F18" s="11"/>
      <c r="G18" s="12"/>
      <c r="H18" s="200"/>
      <c r="I18" s="11"/>
      <c r="J18" s="10"/>
      <c r="K18" s="11"/>
      <c r="L18" s="36"/>
      <c r="M18" s="13"/>
      <c r="N18" s="13"/>
      <c r="O18" s="13"/>
      <c r="P18" s="13"/>
      <c r="Q18" s="19" t="str">
        <f t="shared" si="1"/>
        <v/>
      </c>
      <c r="R18" s="11"/>
      <c r="S18" s="2" t="s">
        <v>1509</v>
      </c>
    </row>
    <row r="19" spans="1:19">
      <c r="A19" s="10" t="str">
        <f t="shared" si="0"/>
        <v/>
      </c>
      <c r="B19" s="10"/>
      <c r="C19" s="11"/>
      <c r="D19" s="11"/>
      <c r="E19" s="11"/>
      <c r="F19" s="11"/>
      <c r="G19" s="12"/>
      <c r="H19" s="200"/>
      <c r="I19" s="11"/>
      <c r="J19" s="10"/>
      <c r="K19" s="11"/>
      <c r="L19" s="36"/>
      <c r="M19" s="13"/>
      <c r="N19" s="13"/>
      <c r="O19" s="13"/>
      <c r="P19" s="13"/>
      <c r="Q19" s="19" t="str">
        <f t="shared" si="1"/>
        <v/>
      </c>
      <c r="R19" s="11"/>
      <c r="S19" s="2" t="s">
        <v>1510</v>
      </c>
    </row>
    <row r="20" spans="1:19">
      <c r="A20" s="10" t="str">
        <f t="shared" si="0"/>
        <v/>
      </c>
      <c r="B20" s="10"/>
      <c r="C20" s="11"/>
      <c r="D20" s="11"/>
      <c r="E20" s="11"/>
      <c r="F20" s="11"/>
      <c r="G20" s="12"/>
      <c r="H20" s="200"/>
      <c r="I20" s="11"/>
      <c r="J20" s="10"/>
      <c r="K20" s="11"/>
      <c r="L20" s="36"/>
      <c r="M20" s="13"/>
      <c r="N20" s="13"/>
      <c r="O20" s="13"/>
      <c r="P20" s="13"/>
      <c r="Q20" s="19" t="str">
        <f t="shared" si="1"/>
        <v/>
      </c>
      <c r="R20" s="11"/>
      <c r="S20" s="2" t="s">
        <v>1511</v>
      </c>
    </row>
    <row r="21" spans="1:19">
      <c r="A21" s="10" t="str">
        <f t="shared" si="0"/>
        <v/>
      </c>
      <c r="B21" s="10"/>
      <c r="C21" s="11"/>
      <c r="D21" s="11"/>
      <c r="E21" s="11"/>
      <c r="F21" s="11"/>
      <c r="G21" s="12"/>
      <c r="H21" s="200"/>
      <c r="I21" s="11"/>
      <c r="J21" s="10"/>
      <c r="K21" s="11"/>
      <c r="L21" s="36"/>
      <c r="M21" s="13"/>
      <c r="N21" s="13"/>
      <c r="O21" s="13"/>
      <c r="P21" s="13"/>
      <c r="Q21" s="19" t="str">
        <f t="shared" si="1"/>
        <v/>
      </c>
      <c r="R21" s="11"/>
      <c r="S21" s="2" t="s">
        <v>1512</v>
      </c>
    </row>
    <row r="22" spans="1:19">
      <c r="A22" s="10" t="str">
        <f t="shared" si="0"/>
        <v/>
      </c>
      <c r="B22" s="10"/>
      <c r="C22" s="11"/>
      <c r="D22" s="11"/>
      <c r="E22" s="11"/>
      <c r="F22" s="11"/>
      <c r="G22" s="12"/>
      <c r="H22" s="200"/>
      <c r="I22" s="11"/>
      <c r="J22" s="10"/>
      <c r="K22" s="11"/>
      <c r="L22" s="36"/>
      <c r="M22" s="13"/>
      <c r="N22" s="13"/>
      <c r="O22" s="13"/>
      <c r="P22" s="13"/>
      <c r="Q22" s="19" t="str">
        <f t="shared" si="1"/>
        <v/>
      </c>
      <c r="R22" s="11"/>
      <c r="S22" s="2" t="s">
        <v>1513</v>
      </c>
    </row>
    <row r="23" spans="1:19">
      <c r="A23" s="10" t="str">
        <f t="shared" si="0"/>
        <v/>
      </c>
      <c r="B23" s="10"/>
      <c r="C23" s="11"/>
      <c r="D23" s="11"/>
      <c r="E23" s="11"/>
      <c r="F23" s="11"/>
      <c r="G23" s="12"/>
      <c r="H23" s="200"/>
      <c r="I23" s="11"/>
      <c r="J23" s="10"/>
      <c r="K23" s="11"/>
      <c r="L23" s="36"/>
      <c r="M23" s="13"/>
      <c r="N23" s="13"/>
      <c r="O23" s="13"/>
      <c r="P23" s="13"/>
      <c r="Q23" s="19" t="str">
        <f t="shared" si="1"/>
        <v/>
      </c>
      <c r="R23" s="11"/>
      <c r="S23" s="2" t="s">
        <v>1514</v>
      </c>
    </row>
    <row r="24" spans="1:19">
      <c r="A24" s="10" t="str">
        <f t="shared" si="0"/>
        <v/>
      </c>
      <c r="B24" s="10"/>
      <c r="C24" s="11"/>
      <c r="D24" s="11"/>
      <c r="E24" s="11"/>
      <c r="F24" s="11"/>
      <c r="G24" s="12"/>
      <c r="H24" s="200"/>
      <c r="I24" s="11"/>
      <c r="J24" s="10"/>
      <c r="K24" s="11"/>
      <c r="L24" s="36"/>
      <c r="M24" s="13"/>
      <c r="N24" s="13"/>
      <c r="O24" s="13"/>
      <c r="P24" s="13"/>
      <c r="Q24" s="19" t="str">
        <f t="shared" si="1"/>
        <v/>
      </c>
      <c r="R24" s="11"/>
      <c r="S24" s="2" t="s">
        <v>1515</v>
      </c>
    </row>
    <row r="25" spans="1:19">
      <c r="A25" s="10" t="str">
        <f t="shared" si="0"/>
        <v/>
      </c>
      <c r="B25" s="10"/>
      <c r="C25" s="11"/>
      <c r="D25" s="11"/>
      <c r="E25" s="11"/>
      <c r="F25" s="11"/>
      <c r="G25" s="12"/>
      <c r="H25" s="200"/>
      <c r="I25" s="11"/>
      <c r="J25" s="10"/>
      <c r="K25" s="11"/>
      <c r="L25" s="36"/>
      <c r="M25" s="13"/>
      <c r="N25" s="13"/>
      <c r="O25" s="13"/>
      <c r="P25" s="13"/>
      <c r="Q25" s="19" t="str">
        <f t="shared" si="1"/>
        <v/>
      </c>
      <c r="R25" s="11"/>
      <c r="S25" s="2" t="s">
        <v>1516</v>
      </c>
    </row>
    <row r="26" spans="1:19">
      <c r="A26" s="10" t="str">
        <f t="shared" si="0"/>
        <v/>
      </c>
      <c r="B26" s="10"/>
      <c r="C26" s="11"/>
      <c r="D26" s="11"/>
      <c r="E26" s="11"/>
      <c r="F26" s="11"/>
      <c r="G26" s="12"/>
      <c r="H26" s="200"/>
      <c r="I26" s="11"/>
      <c r="J26" s="10"/>
      <c r="K26" s="11"/>
      <c r="L26" s="36"/>
      <c r="M26" s="13"/>
      <c r="N26" s="13"/>
      <c r="O26" s="13"/>
      <c r="P26" s="13"/>
      <c r="Q26" s="19" t="str">
        <f t="shared" si="1"/>
        <v/>
      </c>
      <c r="R26" s="11"/>
      <c r="S26" s="2" t="s">
        <v>1517</v>
      </c>
    </row>
    <row r="27" spans="1:19">
      <c r="A27" s="10" t="str">
        <f t="shared" si="0"/>
        <v/>
      </c>
      <c r="B27" s="10"/>
      <c r="C27" s="11"/>
      <c r="D27" s="11"/>
      <c r="E27" s="11"/>
      <c r="F27" s="11"/>
      <c r="G27" s="12"/>
      <c r="H27" s="200"/>
      <c r="I27" s="11"/>
      <c r="J27" s="10"/>
      <c r="K27" s="11"/>
      <c r="L27" s="36"/>
      <c r="M27" s="13"/>
      <c r="N27" s="13"/>
      <c r="O27" s="13"/>
      <c r="P27" s="13"/>
      <c r="Q27" s="19" t="str">
        <f t="shared" si="1"/>
        <v/>
      </c>
      <c r="R27" s="11"/>
      <c r="S27" s="2" t="s">
        <v>1518</v>
      </c>
    </row>
    <row r="28" spans="1:19">
      <c r="A28" s="10" t="str">
        <f t="shared" si="0"/>
        <v/>
      </c>
      <c r="B28" s="10"/>
      <c r="C28" s="11"/>
      <c r="D28" s="11"/>
      <c r="E28" s="11"/>
      <c r="F28" s="11"/>
      <c r="G28" s="12"/>
      <c r="H28" s="200"/>
      <c r="I28" s="11"/>
      <c r="J28" s="10"/>
      <c r="K28" s="11"/>
      <c r="L28" s="36"/>
      <c r="M28" s="13"/>
      <c r="N28" s="13"/>
      <c r="O28" s="13"/>
      <c r="P28" s="13"/>
      <c r="Q28" s="19" t="str">
        <f t="shared" si="1"/>
        <v/>
      </c>
      <c r="R28" s="11"/>
      <c r="S28" s="2" t="s">
        <v>1519</v>
      </c>
    </row>
    <row r="29" spans="1:19">
      <c r="A29" s="10" t="str">
        <f t="shared" si="0"/>
        <v/>
      </c>
      <c r="B29" s="10"/>
      <c r="C29" s="11"/>
      <c r="D29" s="11"/>
      <c r="E29" s="11"/>
      <c r="F29" s="11"/>
      <c r="G29" s="12"/>
      <c r="H29" s="200"/>
      <c r="I29" s="11"/>
      <c r="J29" s="10"/>
      <c r="K29" s="11"/>
      <c r="L29" s="36"/>
      <c r="M29" s="13"/>
      <c r="N29" s="13"/>
      <c r="O29" s="13"/>
      <c r="P29" s="13"/>
      <c r="Q29" s="19" t="str">
        <f t="shared" si="1"/>
        <v/>
      </c>
      <c r="R29" s="11"/>
      <c r="S29" s="2" t="s">
        <v>1520</v>
      </c>
    </row>
    <row r="30" spans="1:19">
      <c r="A30" s="10" t="str">
        <f t="shared" si="0"/>
        <v/>
      </c>
      <c r="B30" s="10"/>
      <c r="C30" s="11"/>
      <c r="D30" s="11"/>
      <c r="E30" s="11"/>
      <c r="F30" s="11"/>
      <c r="G30" s="12"/>
      <c r="H30" s="200"/>
      <c r="I30" s="11"/>
      <c r="J30" s="10"/>
      <c r="K30" s="11"/>
      <c r="L30" s="36"/>
      <c r="M30" s="13"/>
      <c r="N30" s="13"/>
      <c r="O30" s="13"/>
      <c r="P30" s="13"/>
      <c r="Q30" s="19" t="str">
        <f t="shared" si="1"/>
        <v/>
      </c>
      <c r="R30" s="11"/>
      <c r="S30" s="2" t="s">
        <v>1521</v>
      </c>
    </row>
    <row r="31" spans="1:19" ht="15.75" customHeight="1">
      <c r="A31" s="664" t="s">
        <v>1522</v>
      </c>
      <c r="B31" s="672"/>
      <c r="C31" s="673"/>
      <c r="D31" s="11"/>
      <c r="E31" s="11"/>
      <c r="F31" s="11"/>
      <c r="G31" s="38"/>
      <c r="H31" s="11"/>
      <c r="I31" s="11"/>
      <c r="J31" s="10"/>
      <c r="K31" s="11"/>
      <c r="L31" s="36"/>
      <c r="M31" s="13"/>
      <c r="N31" s="13">
        <f>SUM(N8:N30)</f>
        <v>0</v>
      </c>
      <c r="O31" s="13">
        <f>SUM(O8:O30)</f>
        <v>0</v>
      </c>
      <c r="P31" s="13">
        <f>SUM(P8:P30)</f>
        <v>0</v>
      </c>
      <c r="Q31" s="19" t="str">
        <f t="shared" si="1"/>
        <v/>
      </c>
      <c r="R31" s="11"/>
    </row>
    <row r="32" spans="1:19" ht="15.75" customHeight="1">
      <c r="A32" s="664" t="s">
        <v>1424</v>
      </c>
      <c r="B32" s="672"/>
      <c r="C32" s="673"/>
      <c r="D32" s="11"/>
      <c r="E32" s="11"/>
      <c r="F32" s="11"/>
      <c r="G32" s="38"/>
      <c r="H32" s="11"/>
      <c r="I32" s="11"/>
      <c r="J32" s="10"/>
      <c r="K32" s="11"/>
      <c r="L32" s="36"/>
      <c r="M32" s="13"/>
      <c r="N32" s="13">
        <f>O31</f>
        <v>0</v>
      </c>
      <c r="O32" s="13"/>
      <c r="P32" s="13"/>
      <c r="Q32" s="19"/>
      <c r="R32" s="11"/>
    </row>
    <row r="33" spans="1:19" ht="13.5" customHeight="1">
      <c r="A33" s="659" t="s">
        <v>1523</v>
      </c>
      <c r="B33" s="676"/>
      <c r="C33" s="677"/>
      <c r="D33" s="31"/>
      <c r="E33" s="31"/>
      <c r="F33" s="14"/>
      <c r="G33" s="14"/>
      <c r="H33" s="14"/>
      <c r="I33" s="14"/>
      <c r="J33" s="16"/>
      <c r="K33" s="19"/>
      <c r="L33" s="15"/>
      <c r="M33" s="19"/>
      <c r="N33" s="15">
        <f>N31-N32</f>
        <v>0</v>
      </c>
      <c r="O33" s="19"/>
      <c r="P33" s="15">
        <f>P31</f>
        <v>0</v>
      </c>
      <c r="Q33" s="19" t="str">
        <f>IF(N33-O33=0,"",(P33-N33+O33)/(N33-O33)*100)</f>
        <v/>
      </c>
      <c r="R33" s="19"/>
    </row>
    <row r="34" spans="1:19" ht="15.75" customHeight="1">
      <c r="A34" s="3" t="str">
        <f>基本信息输入表!$K$6&amp;"填表人："&amp;基本信息输入表!$M$53</f>
        <v>被评估单位填表人：</v>
      </c>
      <c r="P34" s="3" t="str">
        <f>"评估人员："&amp;基本信息输入表!$Q$53</f>
        <v>评估人员：</v>
      </c>
      <c r="S34" s="2" t="s">
        <v>533</v>
      </c>
    </row>
    <row r="35" spans="1:19" ht="15.75" customHeight="1">
      <c r="A35" s="3" t="str">
        <f>"填表日期："&amp;YEAR(基本信息输入表!$O$53)&amp;"年"&amp;MONTH(基本信息输入表!$O$53)&amp;"月"&amp;DAY(基本信息输入表!$O$53)&amp;"日"</f>
        <v>填表日期：1900年1月0日</v>
      </c>
    </row>
  </sheetData>
  <mergeCells count="25">
    <mergeCell ref="O6:O7"/>
    <mergeCell ref="P6:P7"/>
    <mergeCell ref="Q6:Q7"/>
    <mergeCell ref="R6:R7"/>
    <mergeCell ref="A32:C32"/>
    <mergeCell ref="K6:K7"/>
    <mergeCell ref="L6:L7"/>
    <mergeCell ref="M6:M7"/>
    <mergeCell ref="N6:N7"/>
    <mergeCell ref="A33:C33"/>
    <mergeCell ref="A6:A7"/>
    <mergeCell ref="B6:B7"/>
    <mergeCell ref="C6:C7"/>
    <mergeCell ref="A2:R2"/>
    <mergeCell ref="A3:R3"/>
    <mergeCell ref="Q4:R4"/>
    <mergeCell ref="A5:F5"/>
    <mergeCell ref="A31:C31"/>
    <mergeCell ref="D6:D7"/>
    <mergeCell ref="E6:E7"/>
    <mergeCell ref="F6:F7"/>
    <mergeCell ref="G6:G7"/>
    <mergeCell ref="H6:H7"/>
    <mergeCell ref="I6:I7"/>
    <mergeCell ref="J6:J7"/>
  </mergeCells>
  <phoneticPr fontId="33" type="noConversion"/>
  <hyperlinks>
    <hyperlink ref="A1" location="索引目录!A1" display="返回索引目录" xr:uid="{00000000-0004-0000-3600-000000000000}"/>
  </hyperlinks>
  <printOptions horizontalCentered="1"/>
  <pageMargins left="0.98402777777777795" right="0.98402777777777795" top="0.98402777777777795" bottom="0.98402777777777795" header="0.47222222222222199" footer="0.35416666666666702"/>
  <pageSetup paperSize="9" scale="6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Y29"/>
  <sheetViews>
    <sheetView showGridLines="0" topLeftCell="A10" zoomScale="96" zoomScaleNormal="96" workbookViewId="0">
      <selection activeCell="M8" sqref="M8:R8"/>
    </sheetView>
  </sheetViews>
  <sheetFormatPr defaultColWidth="9" defaultRowHeight="12.75"/>
  <cols>
    <col min="1" max="1" width="6.25" style="3" customWidth="1"/>
    <col min="2" max="2" width="10.75" style="3" customWidth="1"/>
    <col min="3" max="3" width="7.75" style="3" customWidth="1"/>
    <col min="4" max="4" width="19.25" style="3" customWidth="1"/>
    <col min="5" max="5" width="9.75" style="3" customWidth="1"/>
    <col min="6" max="6" width="7.5" style="3" customWidth="1"/>
    <col min="7" max="8" width="7.75" style="3" customWidth="1"/>
    <col min="9" max="9" width="7.25" style="3" customWidth="1"/>
    <col min="10" max="12" width="8.25" style="3" customWidth="1"/>
    <col min="13" max="13" width="16.5" style="3" customWidth="1"/>
    <col min="14" max="14" width="10.25" style="3" customWidth="1"/>
    <col min="15" max="15" width="12.75" style="3" customWidth="1"/>
    <col min="16" max="16" width="7.5" style="3" customWidth="1"/>
    <col min="17" max="17" width="18.25" style="3" customWidth="1"/>
    <col min="18" max="18" width="9" style="2" customWidth="1"/>
    <col min="19" max="20" width="9" style="3" customWidth="1"/>
    <col min="21" max="16384" width="9" style="3"/>
  </cols>
  <sheetData>
    <row r="1" spans="1:25">
      <c r="A1" s="4" t="s">
        <v>125</v>
      </c>
    </row>
    <row r="2" spans="1:25" s="1" customFormat="1" ht="25.9" customHeight="1">
      <c r="A2" s="651" t="s">
        <v>1524</v>
      </c>
      <c r="B2" s="652"/>
      <c r="C2" s="652"/>
      <c r="D2" s="652"/>
      <c r="E2" s="652"/>
      <c r="F2" s="652"/>
      <c r="G2" s="652"/>
      <c r="H2" s="652"/>
      <c r="I2" s="652"/>
      <c r="J2" s="652"/>
      <c r="K2" s="652"/>
      <c r="L2" s="652"/>
      <c r="M2" s="652"/>
      <c r="N2" s="652"/>
      <c r="O2" s="652"/>
      <c r="P2" s="652"/>
      <c r="Q2" s="652"/>
      <c r="R2" s="199"/>
      <c r="S2" s="3"/>
      <c r="T2" s="3"/>
      <c r="U2" s="3"/>
      <c r="V2" s="3"/>
      <c r="W2" s="3"/>
      <c r="X2" s="3"/>
      <c r="Y2" s="3"/>
    </row>
    <row r="3" spans="1:25"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row>
    <row r="4" spans="1:25" ht="12" customHeight="1">
      <c r="B4" s="2"/>
      <c r="C4" s="2"/>
      <c r="D4" s="2"/>
      <c r="E4" s="2"/>
      <c r="F4" s="2"/>
      <c r="G4" s="2"/>
      <c r="H4" s="2"/>
      <c r="I4" s="2"/>
      <c r="J4" s="2"/>
      <c r="K4" s="2"/>
      <c r="L4" s="2"/>
      <c r="M4" s="2"/>
      <c r="N4" s="2"/>
      <c r="O4" s="2"/>
      <c r="P4" s="2"/>
      <c r="Q4" s="17" t="s">
        <v>1525</v>
      </c>
    </row>
    <row r="5" spans="1:25" ht="13.5" customHeight="1">
      <c r="A5" s="662" t="str">
        <f>基本信息输入表!K6&amp;"："&amp;基本信息输入表!M6</f>
        <v>被评估单位：西安曲江影视投资（集团）有限公司</v>
      </c>
      <c r="B5" s="676"/>
      <c r="C5" s="676"/>
      <c r="D5" s="676"/>
      <c r="E5" s="676"/>
      <c r="F5" s="676"/>
      <c r="Q5" s="17" t="s">
        <v>561</v>
      </c>
    </row>
    <row r="6" spans="1:25" s="49" customFormat="1" ht="27.75" customHeight="1">
      <c r="A6" s="50" t="s">
        <v>127</v>
      </c>
      <c r="B6" s="50" t="s">
        <v>1490</v>
      </c>
      <c r="C6" s="50" t="s">
        <v>1491</v>
      </c>
      <c r="D6" s="50" t="s">
        <v>1431</v>
      </c>
      <c r="E6" s="50" t="s">
        <v>1492</v>
      </c>
      <c r="F6" s="50" t="s">
        <v>1493</v>
      </c>
      <c r="G6" s="50" t="s">
        <v>1494</v>
      </c>
      <c r="H6" s="50" t="s">
        <v>1442</v>
      </c>
      <c r="I6" s="50" t="s">
        <v>1495</v>
      </c>
      <c r="J6" s="50" t="s">
        <v>1496</v>
      </c>
      <c r="K6" s="50" t="s">
        <v>1497</v>
      </c>
      <c r="L6" s="50" t="s">
        <v>1526</v>
      </c>
      <c r="M6" s="50" t="s">
        <v>1527</v>
      </c>
      <c r="N6" s="50" t="s">
        <v>412</v>
      </c>
      <c r="O6" s="50" t="s">
        <v>413</v>
      </c>
      <c r="P6" s="50" t="s">
        <v>415</v>
      </c>
      <c r="Q6" s="50" t="s">
        <v>143</v>
      </c>
      <c r="R6" s="2" t="s">
        <v>516</v>
      </c>
      <c r="S6" s="3"/>
      <c r="T6" s="3"/>
      <c r="U6" s="3"/>
      <c r="V6" s="3"/>
      <c r="W6" s="3"/>
      <c r="X6" s="3"/>
      <c r="Y6" s="3"/>
    </row>
    <row r="7" spans="1:25" ht="15.75" customHeight="1">
      <c r="A7" s="10" t="str">
        <f t="shared" ref="A7:A26" si="0">IF(C7="","",ROW()-7)</f>
        <v/>
      </c>
      <c r="B7" s="10"/>
      <c r="C7" s="11"/>
      <c r="D7" s="11"/>
      <c r="E7" s="11"/>
      <c r="F7" s="11"/>
      <c r="G7" s="12"/>
      <c r="H7" s="11"/>
      <c r="I7" s="11"/>
      <c r="J7" s="57"/>
      <c r="K7" s="11"/>
      <c r="L7" s="36"/>
      <c r="M7" s="13"/>
      <c r="N7" s="13"/>
      <c r="O7" s="13"/>
      <c r="P7" s="34" t="str">
        <f t="shared" ref="P7:P27" si="1">IF(N7=0,"",(O7-N7)/N7*100)</f>
        <v/>
      </c>
      <c r="Q7" s="11"/>
      <c r="R7" s="2" t="s">
        <v>1528</v>
      </c>
    </row>
    <row r="8" spans="1:25">
      <c r="A8" s="10" t="str">
        <f t="shared" si="0"/>
        <v/>
      </c>
      <c r="B8" s="10"/>
      <c r="C8" s="11"/>
      <c r="D8" s="11"/>
      <c r="E8" s="11"/>
      <c r="F8" s="11"/>
      <c r="G8" s="12"/>
      <c r="H8" s="11"/>
      <c r="I8" s="11"/>
      <c r="J8" s="57"/>
      <c r="K8" s="11"/>
      <c r="L8" s="36"/>
      <c r="M8" s="13"/>
      <c r="N8" s="13"/>
      <c r="O8" s="13"/>
      <c r="P8" s="19" t="str">
        <f t="shared" si="1"/>
        <v/>
      </c>
      <c r="Q8" s="11"/>
      <c r="R8" s="2" t="s">
        <v>1529</v>
      </c>
    </row>
    <row r="9" spans="1:25">
      <c r="A9" s="10" t="str">
        <f t="shared" si="0"/>
        <v/>
      </c>
      <c r="B9" s="10"/>
      <c r="C9" s="11"/>
      <c r="D9" s="11"/>
      <c r="E9" s="11"/>
      <c r="F9" s="11"/>
      <c r="G9" s="12"/>
      <c r="H9" s="11"/>
      <c r="I9" s="11"/>
      <c r="J9" s="57"/>
      <c r="K9" s="11"/>
      <c r="L9" s="36"/>
      <c r="M9" s="13"/>
      <c r="N9" s="13"/>
      <c r="O9" s="13"/>
      <c r="P9" s="19" t="str">
        <f t="shared" si="1"/>
        <v/>
      </c>
      <c r="Q9" s="11"/>
      <c r="R9" s="2" t="s">
        <v>1530</v>
      </c>
    </row>
    <row r="10" spans="1:25">
      <c r="A10" s="10" t="str">
        <f t="shared" si="0"/>
        <v/>
      </c>
      <c r="B10" s="10"/>
      <c r="C10" s="11"/>
      <c r="D10" s="11"/>
      <c r="E10" s="11"/>
      <c r="F10" s="11"/>
      <c r="G10" s="12"/>
      <c r="H10" s="11"/>
      <c r="I10" s="11"/>
      <c r="J10" s="57"/>
      <c r="K10" s="11"/>
      <c r="L10" s="36"/>
      <c r="M10" s="13"/>
      <c r="N10" s="13"/>
      <c r="O10" s="13"/>
      <c r="P10" s="19" t="str">
        <f t="shared" si="1"/>
        <v/>
      </c>
      <c r="Q10" s="11"/>
      <c r="R10" s="2" t="s">
        <v>1531</v>
      </c>
    </row>
    <row r="11" spans="1:25">
      <c r="A11" s="10" t="str">
        <f t="shared" si="0"/>
        <v/>
      </c>
      <c r="B11" s="10"/>
      <c r="C11" s="11"/>
      <c r="D11" s="11"/>
      <c r="E11" s="11"/>
      <c r="F11" s="11"/>
      <c r="G11" s="12"/>
      <c r="H11" s="11"/>
      <c r="I11" s="11"/>
      <c r="J11" s="57"/>
      <c r="K11" s="11"/>
      <c r="L11" s="36"/>
      <c r="M11" s="13"/>
      <c r="N11" s="13"/>
      <c r="O11" s="13"/>
      <c r="P11" s="19" t="str">
        <f t="shared" si="1"/>
        <v/>
      </c>
      <c r="Q11" s="11"/>
      <c r="R11" s="2" t="s">
        <v>1532</v>
      </c>
    </row>
    <row r="12" spans="1:25">
      <c r="A12" s="10" t="str">
        <f t="shared" si="0"/>
        <v/>
      </c>
      <c r="B12" s="10"/>
      <c r="C12" s="11"/>
      <c r="D12" s="11"/>
      <c r="E12" s="11"/>
      <c r="F12" s="11"/>
      <c r="G12" s="12"/>
      <c r="H12" s="11"/>
      <c r="I12" s="11"/>
      <c r="J12" s="57"/>
      <c r="K12" s="11"/>
      <c r="L12" s="36"/>
      <c r="M12" s="13"/>
      <c r="N12" s="13"/>
      <c r="O12" s="13"/>
      <c r="P12" s="19" t="str">
        <f t="shared" si="1"/>
        <v/>
      </c>
      <c r="Q12" s="11"/>
      <c r="R12" s="2" t="s">
        <v>1533</v>
      </c>
    </row>
    <row r="13" spans="1:25">
      <c r="A13" s="10" t="str">
        <f t="shared" si="0"/>
        <v/>
      </c>
      <c r="B13" s="10"/>
      <c r="C13" s="11"/>
      <c r="D13" s="11"/>
      <c r="E13" s="11"/>
      <c r="F13" s="11"/>
      <c r="G13" s="12"/>
      <c r="H13" s="11"/>
      <c r="I13" s="11"/>
      <c r="J13" s="57"/>
      <c r="K13" s="11"/>
      <c r="L13" s="36"/>
      <c r="M13" s="13"/>
      <c r="N13" s="13"/>
      <c r="O13" s="13"/>
      <c r="P13" s="19" t="str">
        <f t="shared" si="1"/>
        <v/>
      </c>
      <c r="Q13" s="11"/>
      <c r="R13" s="2" t="s">
        <v>1534</v>
      </c>
    </row>
    <row r="14" spans="1:25">
      <c r="A14" s="10" t="str">
        <f t="shared" si="0"/>
        <v/>
      </c>
      <c r="B14" s="10"/>
      <c r="C14" s="11"/>
      <c r="D14" s="11"/>
      <c r="E14" s="11"/>
      <c r="F14" s="11"/>
      <c r="G14" s="12"/>
      <c r="H14" s="11"/>
      <c r="I14" s="11"/>
      <c r="J14" s="57"/>
      <c r="K14" s="11"/>
      <c r="L14" s="36"/>
      <c r="M14" s="13"/>
      <c r="N14" s="13"/>
      <c r="O14" s="13"/>
      <c r="P14" s="19" t="str">
        <f t="shared" si="1"/>
        <v/>
      </c>
      <c r="Q14" s="11"/>
      <c r="R14" s="2" t="s">
        <v>1535</v>
      </c>
    </row>
    <row r="15" spans="1:25">
      <c r="A15" s="10" t="str">
        <f t="shared" si="0"/>
        <v/>
      </c>
      <c r="B15" s="10"/>
      <c r="C15" s="11"/>
      <c r="D15" s="11"/>
      <c r="E15" s="11"/>
      <c r="F15" s="11"/>
      <c r="G15" s="12"/>
      <c r="H15" s="11"/>
      <c r="I15" s="11"/>
      <c r="J15" s="57"/>
      <c r="K15" s="11"/>
      <c r="L15" s="36"/>
      <c r="M15" s="13"/>
      <c r="N15" s="13"/>
      <c r="O15" s="13"/>
      <c r="P15" s="19" t="str">
        <f t="shared" si="1"/>
        <v/>
      </c>
      <c r="Q15" s="11"/>
      <c r="R15" s="2" t="s">
        <v>1536</v>
      </c>
    </row>
    <row r="16" spans="1:25">
      <c r="A16" s="10" t="str">
        <f t="shared" si="0"/>
        <v/>
      </c>
      <c r="B16" s="10"/>
      <c r="C16" s="11"/>
      <c r="D16" s="11"/>
      <c r="E16" s="11"/>
      <c r="F16" s="11"/>
      <c r="G16" s="12"/>
      <c r="H16" s="11"/>
      <c r="I16" s="11"/>
      <c r="J16" s="57"/>
      <c r="K16" s="11"/>
      <c r="L16" s="36"/>
      <c r="M16" s="13"/>
      <c r="N16" s="13"/>
      <c r="O16" s="13"/>
      <c r="P16" s="19" t="str">
        <f t="shared" si="1"/>
        <v/>
      </c>
      <c r="Q16" s="11"/>
      <c r="R16" s="2" t="s">
        <v>1537</v>
      </c>
    </row>
    <row r="17" spans="1:18">
      <c r="A17" s="10" t="str">
        <f t="shared" si="0"/>
        <v/>
      </c>
      <c r="B17" s="10"/>
      <c r="C17" s="11"/>
      <c r="D17" s="11"/>
      <c r="E17" s="11"/>
      <c r="F17" s="11"/>
      <c r="G17" s="12"/>
      <c r="H17" s="11"/>
      <c r="I17" s="11"/>
      <c r="J17" s="57"/>
      <c r="K17" s="11"/>
      <c r="L17" s="36"/>
      <c r="M17" s="13"/>
      <c r="N17" s="13"/>
      <c r="O17" s="13"/>
      <c r="P17" s="19" t="str">
        <f t="shared" si="1"/>
        <v/>
      </c>
      <c r="Q17" s="11"/>
      <c r="R17" s="2" t="s">
        <v>1538</v>
      </c>
    </row>
    <row r="18" spans="1:18">
      <c r="A18" s="10" t="str">
        <f t="shared" si="0"/>
        <v/>
      </c>
      <c r="B18" s="10"/>
      <c r="C18" s="11"/>
      <c r="D18" s="11"/>
      <c r="E18" s="11"/>
      <c r="F18" s="11"/>
      <c r="G18" s="12"/>
      <c r="H18" s="11"/>
      <c r="I18" s="11"/>
      <c r="J18" s="57"/>
      <c r="K18" s="11"/>
      <c r="L18" s="36"/>
      <c r="M18" s="13"/>
      <c r="N18" s="13"/>
      <c r="O18" s="13"/>
      <c r="P18" s="19" t="str">
        <f t="shared" si="1"/>
        <v/>
      </c>
      <c r="Q18" s="11"/>
      <c r="R18" s="2" t="s">
        <v>1539</v>
      </c>
    </row>
    <row r="19" spans="1:18">
      <c r="A19" s="10" t="str">
        <f t="shared" si="0"/>
        <v/>
      </c>
      <c r="B19" s="10"/>
      <c r="C19" s="11"/>
      <c r="D19" s="11"/>
      <c r="E19" s="11"/>
      <c r="F19" s="11"/>
      <c r="G19" s="12"/>
      <c r="H19" s="11"/>
      <c r="I19" s="11"/>
      <c r="J19" s="57"/>
      <c r="K19" s="11"/>
      <c r="L19" s="36"/>
      <c r="M19" s="13"/>
      <c r="N19" s="13"/>
      <c r="O19" s="13"/>
      <c r="P19" s="19" t="str">
        <f t="shared" si="1"/>
        <v/>
      </c>
      <c r="Q19" s="11"/>
      <c r="R19" s="2" t="s">
        <v>1540</v>
      </c>
    </row>
    <row r="20" spans="1:18">
      <c r="A20" s="10" t="str">
        <f t="shared" si="0"/>
        <v/>
      </c>
      <c r="B20" s="10"/>
      <c r="C20" s="11"/>
      <c r="D20" s="11"/>
      <c r="E20" s="11"/>
      <c r="F20" s="11"/>
      <c r="G20" s="12"/>
      <c r="H20" s="11"/>
      <c r="I20" s="11"/>
      <c r="J20" s="57"/>
      <c r="K20" s="11"/>
      <c r="L20" s="36"/>
      <c r="M20" s="13"/>
      <c r="N20" s="13"/>
      <c r="O20" s="13"/>
      <c r="P20" s="19" t="str">
        <f t="shared" si="1"/>
        <v/>
      </c>
      <c r="Q20" s="11"/>
      <c r="R20" s="2" t="s">
        <v>1541</v>
      </c>
    </row>
    <row r="21" spans="1:18">
      <c r="A21" s="10" t="str">
        <f t="shared" si="0"/>
        <v/>
      </c>
      <c r="B21" s="10"/>
      <c r="C21" s="11"/>
      <c r="D21" s="11"/>
      <c r="E21" s="11"/>
      <c r="F21" s="11"/>
      <c r="G21" s="12"/>
      <c r="H21" s="11"/>
      <c r="I21" s="11"/>
      <c r="J21" s="57"/>
      <c r="K21" s="11"/>
      <c r="L21" s="36"/>
      <c r="M21" s="13"/>
      <c r="N21" s="13"/>
      <c r="O21" s="13"/>
      <c r="P21" s="19" t="str">
        <f t="shared" si="1"/>
        <v/>
      </c>
      <c r="Q21" s="11"/>
      <c r="R21" s="2" t="s">
        <v>1542</v>
      </c>
    </row>
    <row r="22" spans="1:18">
      <c r="A22" s="10" t="str">
        <f t="shared" si="0"/>
        <v/>
      </c>
      <c r="B22" s="10"/>
      <c r="C22" s="11"/>
      <c r="D22" s="11"/>
      <c r="E22" s="11"/>
      <c r="F22" s="11"/>
      <c r="G22" s="12"/>
      <c r="H22" s="11"/>
      <c r="I22" s="11"/>
      <c r="J22" s="57"/>
      <c r="K22" s="11"/>
      <c r="L22" s="36"/>
      <c r="M22" s="13"/>
      <c r="N22" s="13"/>
      <c r="O22" s="13"/>
      <c r="P22" s="19" t="str">
        <f t="shared" si="1"/>
        <v/>
      </c>
      <c r="Q22" s="11"/>
      <c r="R22" s="2" t="s">
        <v>1543</v>
      </c>
    </row>
    <row r="23" spans="1:18">
      <c r="A23" s="10" t="str">
        <f t="shared" si="0"/>
        <v/>
      </c>
      <c r="B23" s="10"/>
      <c r="C23" s="11"/>
      <c r="D23" s="11"/>
      <c r="E23" s="11"/>
      <c r="F23" s="11"/>
      <c r="G23" s="12"/>
      <c r="H23" s="11"/>
      <c r="I23" s="11"/>
      <c r="J23" s="57"/>
      <c r="K23" s="11"/>
      <c r="L23" s="36"/>
      <c r="M23" s="13"/>
      <c r="N23" s="13"/>
      <c r="O23" s="13"/>
      <c r="P23" s="19" t="str">
        <f t="shared" si="1"/>
        <v/>
      </c>
      <c r="Q23" s="11"/>
      <c r="R23" s="2" t="s">
        <v>1544</v>
      </c>
    </row>
    <row r="24" spans="1:18">
      <c r="A24" s="10" t="str">
        <f t="shared" si="0"/>
        <v/>
      </c>
      <c r="B24" s="10"/>
      <c r="C24" s="11"/>
      <c r="D24" s="11"/>
      <c r="E24" s="11"/>
      <c r="F24" s="11"/>
      <c r="G24" s="12"/>
      <c r="H24" s="11"/>
      <c r="I24" s="11"/>
      <c r="J24" s="57"/>
      <c r="K24" s="11"/>
      <c r="L24" s="36"/>
      <c r="M24" s="13"/>
      <c r="N24" s="13"/>
      <c r="O24" s="13"/>
      <c r="P24" s="19" t="str">
        <f t="shared" si="1"/>
        <v/>
      </c>
      <c r="Q24" s="11"/>
      <c r="R24" s="2" t="s">
        <v>1545</v>
      </c>
    </row>
    <row r="25" spans="1:18">
      <c r="A25" s="10" t="str">
        <f t="shared" si="0"/>
        <v/>
      </c>
      <c r="B25" s="10"/>
      <c r="C25" s="11"/>
      <c r="D25" s="11"/>
      <c r="E25" s="11"/>
      <c r="F25" s="11"/>
      <c r="G25" s="12"/>
      <c r="H25" s="11"/>
      <c r="I25" s="11"/>
      <c r="J25" s="57"/>
      <c r="K25" s="11"/>
      <c r="L25" s="36"/>
      <c r="M25" s="13"/>
      <c r="N25" s="13"/>
      <c r="O25" s="13"/>
      <c r="P25" s="19" t="str">
        <f t="shared" si="1"/>
        <v/>
      </c>
      <c r="Q25" s="11"/>
      <c r="R25" s="2" t="s">
        <v>1546</v>
      </c>
    </row>
    <row r="26" spans="1:18">
      <c r="A26" s="10" t="str">
        <f t="shared" si="0"/>
        <v/>
      </c>
      <c r="B26" s="10"/>
      <c r="C26" s="11"/>
      <c r="D26" s="11"/>
      <c r="E26" s="11"/>
      <c r="F26" s="11"/>
      <c r="G26" s="12"/>
      <c r="H26" s="11"/>
      <c r="I26" s="11"/>
      <c r="J26" s="57"/>
      <c r="K26" s="11"/>
      <c r="L26" s="36"/>
      <c r="M26" s="13"/>
      <c r="N26" s="13"/>
      <c r="O26" s="13"/>
      <c r="P26" s="19" t="str">
        <f t="shared" si="1"/>
        <v/>
      </c>
      <c r="Q26" s="11"/>
      <c r="R26" s="2" t="s">
        <v>1547</v>
      </c>
    </row>
    <row r="27" spans="1:18" ht="15.75" customHeight="1">
      <c r="A27" s="659" t="s">
        <v>532</v>
      </c>
      <c r="B27" s="676"/>
      <c r="C27" s="676"/>
      <c r="D27" s="676"/>
      <c r="E27" s="676"/>
      <c r="F27" s="677"/>
      <c r="G27" s="14"/>
      <c r="H27" s="14"/>
      <c r="I27" s="14"/>
      <c r="J27" s="57"/>
      <c r="K27" s="14"/>
      <c r="L27" s="19"/>
      <c r="M27" s="19"/>
      <c r="N27" s="19">
        <f>SUM(N7:N26)</f>
        <v>0</v>
      </c>
      <c r="O27" s="19">
        <f>SUM(O7:O26)</f>
        <v>0</v>
      </c>
      <c r="P27" s="19" t="str">
        <f t="shared" si="1"/>
        <v/>
      </c>
      <c r="Q27" s="16"/>
    </row>
    <row r="28" spans="1:18" ht="15.75" customHeight="1">
      <c r="A28" s="3" t="str">
        <f>基本信息输入表!$K$6&amp;"填表人："&amp;基本信息输入表!$M$54</f>
        <v>被评估单位填表人：</v>
      </c>
      <c r="O28" s="3" t="str">
        <f>"评估人员："&amp;基本信息输入表!$Q$54</f>
        <v>评估人员：</v>
      </c>
      <c r="R28" s="2" t="s">
        <v>533</v>
      </c>
    </row>
    <row r="29" spans="1:18" ht="15.75" customHeight="1">
      <c r="A29" s="3" t="str">
        <f>"填表日期："&amp;YEAR(基本信息输入表!$O$54)&amp;"年"&amp;MONTH(基本信息输入表!$O$54)&amp;"月"&amp;DAY(基本信息输入表!$O$54)&amp;"日"</f>
        <v>填表日期：1900年1月0日</v>
      </c>
    </row>
  </sheetData>
  <mergeCells count="4">
    <mergeCell ref="A2:Q2"/>
    <mergeCell ref="A3:Q3"/>
    <mergeCell ref="A5:F5"/>
    <mergeCell ref="A27:F27"/>
  </mergeCells>
  <phoneticPr fontId="33" type="noConversion"/>
  <hyperlinks>
    <hyperlink ref="A1" location="索引目录!A1" display="返回索引目录" xr:uid="{00000000-0004-0000-3700-000000000000}"/>
  </hyperlinks>
  <printOptions horizontalCentered="1"/>
  <pageMargins left="0.98402777777777795" right="0.98402777777777795" top="0.98402777777777795" bottom="0.98402777777777795" header="0.47222222222222199" footer="0.35416666666666702"/>
  <pageSetup paperSize="9" scale="6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AD29"/>
  <sheetViews>
    <sheetView showGridLines="0" topLeftCell="I1" zoomScale="96" zoomScaleNormal="96" workbookViewId="0">
      <selection activeCell="M8" sqref="M8:R8"/>
    </sheetView>
  </sheetViews>
  <sheetFormatPr defaultColWidth="9" defaultRowHeight="15.75" customHeight="1" outlineLevelCol="1"/>
  <cols>
    <col min="1" max="1" width="5" style="3" customWidth="1"/>
    <col min="2" max="5" width="9.75" style="3" customWidth="1" outlineLevel="1"/>
    <col min="6" max="6" width="11.25" style="3" customWidth="1" outlineLevel="1"/>
    <col min="7" max="7" width="7.75" style="3" customWidth="1"/>
    <col min="8" max="8" width="13" style="3" customWidth="1"/>
    <col min="9" max="9" width="9.5" style="3" customWidth="1"/>
    <col min="10" max="11" width="9" style="3" customWidth="1"/>
    <col min="12" max="15" width="6.75" style="3" customWidth="1"/>
    <col min="16" max="16" width="8" style="3" customWidth="1"/>
    <col min="17" max="17" width="7.75" style="3" customWidth="1"/>
    <col min="18" max="18" width="4.75" style="3" customWidth="1"/>
    <col min="19" max="19" width="7.75" style="3" customWidth="1"/>
    <col min="20" max="20" width="8" style="3" customWidth="1"/>
    <col min="21" max="21" width="7" style="3" customWidth="1"/>
    <col min="22" max="22" width="6.75" style="3" customWidth="1"/>
    <col min="23" max="23" width="15" style="3" customWidth="1"/>
    <col min="24" max="24" width="10.75" style="3" customWidth="1"/>
    <col min="25" max="25" width="7.75" style="3" customWidth="1"/>
    <col min="26" max="26" width="10.75" style="3" customWidth="1"/>
    <col min="27" max="27" width="9.5" style="3" customWidth="1"/>
    <col min="28" max="28" width="7.75" style="3" customWidth="1"/>
    <col min="29" max="29" width="7.5" style="3" customWidth="1"/>
    <col min="30" max="30" width="10" style="3" customWidth="1"/>
    <col min="31" max="32" width="9" style="3" customWidth="1"/>
    <col min="33" max="16384" width="9" style="3"/>
  </cols>
  <sheetData>
    <row r="1" spans="1:30" ht="15.75" customHeight="1">
      <c r="A1" s="4" t="s">
        <v>125</v>
      </c>
    </row>
    <row r="2" spans="1:30" s="1" customFormat="1" ht="30" customHeight="1">
      <c r="A2" s="651" t="s">
        <v>1549</v>
      </c>
      <c r="B2" s="652"/>
      <c r="C2" s="652"/>
      <c r="D2" s="652"/>
      <c r="E2" s="652"/>
      <c r="F2" s="652"/>
      <c r="G2" s="652"/>
      <c r="H2" s="652"/>
      <c r="I2" s="652"/>
      <c r="J2" s="652"/>
      <c r="K2" s="652"/>
      <c r="L2" s="652"/>
      <c r="M2" s="652"/>
      <c r="N2" s="652"/>
      <c r="O2" s="652"/>
      <c r="P2" s="652"/>
      <c r="Q2" s="652"/>
      <c r="R2" s="652"/>
      <c r="S2" s="652"/>
      <c r="T2" s="652"/>
      <c r="U2" s="652"/>
      <c r="V2" s="652"/>
      <c r="W2" s="652"/>
      <c r="X2" s="652"/>
      <c r="Y2" s="652"/>
      <c r="Z2" s="652"/>
      <c r="AA2" s="652"/>
      <c r="AB2" s="652"/>
      <c r="AC2" s="193"/>
    </row>
    <row r="3" spans="1:30"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row>
    <row r="4" spans="1:30" ht="14.25" customHeight="1">
      <c r="A4" s="2"/>
      <c r="B4" s="2"/>
      <c r="C4" s="2"/>
      <c r="D4" s="2"/>
      <c r="E4" s="2"/>
      <c r="F4" s="2"/>
      <c r="G4" s="2"/>
      <c r="H4" s="2"/>
      <c r="I4" s="2"/>
      <c r="J4" s="2"/>
      <c r="K4" s="2"/>
      <c r="L4" s="2"/>
      <c r="M4" s="2"/>
      <c r="N4" s="2"/>
      <c r="O4" s="2"/>
      <c r="P4" s="2"/>
      <c r="Q4" s="2"/>
      <c r="R4" s="2"/>
      <c r="S4" s="2"/>
      <c r="T4" s="2"/>
      <c r="U4" s="2"/>
      <c r="V4" s="2"/>
      <c r="W4" s="2"/>
      <c r="X4" s="2"/>
      <c r="Y4" s="2"/>
      <c r="Z4" s="2"/>
      <c r="AA4" s="2"/>
      <c r="AB4" s="656" t="s">
        <v>1550</v>
      </c>
      <c r="AC4" s="654"/>
    </row>
    <row r="5" spans="1:30" ht="15.75" customHeight="1">
      <c r="A5" s="3" t="str">
        <f>基本信息输入表!K6&amp;"："&amp;基本信息输入表!M6</f>
        <v>被评估单位：西安曲江影视投资（集团）有限公司</v>
      </c>
      <c r="AC5" s="17" t="s">
        <v>561</v>
      </c>
    </row>
    <row r="6" spans="1:30" s="2" customFormat="1" ht="12.75" customHeight="1">
      <c r="A6" s="658" t="s">
        <v>127</v>
      </c>
      <c r="B6" s="658" t="s">
        <v>1551</v>
      </c>
      <c r="C6" s="665" t="s">
        <v>1552</v>
      </c>
      <c r="D6" s="658" t="s">
        <v>1553</v>
      </c>
      <c r="E6" s="673"/>
      <c r="F6" s="665" t="s">
        <v>1554</v>
      </c>
      <c r="G6" s="658" t="s">
        <v>1428</v>
      </c>
      <c r="H6" s="658" t="s">
        <v>1429</v>
      </c>
      <c r="I6" s="658" t="s">
        <v>1555</v>
      </c>
      <c r="J6" s="658" t="s">
        <v>563</v>
      </c>
      <c r="K6" s="658" t="s">
        <v>1032</v>
      </c>
      <c r="L6" s="671" t="s">
        <v>1034</v>
      </c>
      <c r="M6" s="671" t="s">
        <v>1556</v>
      </c>
      <c r="N6" s="671" t="s">
        <v>1557</v>
      </c>
      <c r="O6" s="671" t="s">
        <v>1558</v>
      </c>
      <c r="P6" s="671" t="s">
        <v>1559</v>
      </c>
      <c r="Q6" s="671" t="s">
        <v>1560</v>
      </c>
      <c r="R6" s="668" t="s">
        <v>1433</v>
      </c>
      <c r="S6" s="668" t="s">
        <v>1435</v>
      </c>
      <c r="T6" s="671" t="s">
        <v>1561</v>
      </c>
      <c r="U6" s="658" t="s">
        <v>412</v>
      </c>
      <c r="V6" s="673"/>
      <c r="W6" s="671" t="s">
        <v>828</v>
      </c>
      <c r="X6" s="658" t="s">
        <v>413</v>
      </c>
      <c r="Y6" s="672"/>
      <c r="Z6" s="673"/>
      <c r="AA6" s="668" t="s">
        <v>415</v>
      </c>
      <c r="AB6" s="671" t="s">
        <v>1436</v>
      </c>
      <c r="AC6" s="668" t="s">
        <v>143</v>
      </c>
    </row>
    <row r="7" spans="1:30" s="2" customFormat="1" ht="12.75" customHeight="1">
      <c r="A7" s="675"/>
      <c r="B7" s="675"/>
      <c r="C7" s="674"/>
      <c r="D7" s="191" t="s">
        <v>1562</v>
      </c>
      <c r="E7" s="192" t="s">
        <v>1563</v>
      </c>
      <c r="F7" s="674"/>
      <c r="G7" s="675"/>
      <c r="H7" s="675"/>
      <c r="I7" s="675"/>
      <c r="J7" s="675"/>
      <c r="K7" s="675"/>
      <c r="L7" s="674"/>
      <c r="M7" s="674"/>
      <c r="N7" s="674"/>
      <c r="O7" s="674"/>
      <c r="P7" s="674"/>
      <c r="Q7" s="674"/>
      <c r="R7" s="675"/>
      <c r="S7" s="675"/>
      <c r="T7" s="674"/>
      <c r="U7" s="71" t="s">
        <v>1443</v>
      </c>
      <c r="V7" s="72" t="s">
        <v>1444</v>
      </c>
      <c r="W7" s="674"/>
      <c r="X7" s="72" t="s">
        <v>1443</v>
      </c>
      <c r="Y7" s="73" t="s">
        <v>1009</v>
      </c>
      <c r="Z7" s="72" t="s">
        <v>1444</v>
      </c>
      <c r="AA7" s="675"/>
      <c r="AB7" s="674"/>
      <c r="AC7" s="675"/>
      <c r="AD7" s="2" t="s">
        <v>516</v>
      </c>
    </row>
    <row r="8" spans="1:30" ht="12.75" customHeight="1">
      <c r="A8" s="10" t="str">
        <f t="shared" ref="A8:A24" si="0">IF(I8="","",ROW()-7)</f>
        <v/>
      </c>
      <c r="B8" s="10"/>
      <c r="C8" s="10"/>
      <c r="D8" s="57"/>
      <c r="E8" s="11"/>
      <c r="F8" s="10"/>
      <c r="G8" s="10"/>
      <c r="H8" s="11"/>
      <c r="I8" s="11"/>
      <c r="J8" s="11"/>
      <c r="K8" s="11"/>
      <c r="L8" s="11"/>
      <c r="M8" s="57"/>
      <c r="N8" s="57"/>
      <c r="O8" s="57"/>
      <c r="P8" s="11"/>
      <c r="Q8" s="36"/>
      <c r="R8" s="12"/>
      <c r="S8" s="13"/>
      <c r="T8" s="36"/>
      <c r="U8" s="13"/>
      <c r="V8" s="13"/>
      <c r="W8" s="13"/>
      <c r="X8" s="34"/>
      <c r="Y8" s="34"/>
      <c r="Z8" s="13"/>
      <c r="AA8" s="34" t="str">
        <f t="shared" ref="AA8:AA25" si="1">IF(V8-W8=0,"",(Z8-V8+W8)/(V8-W8)*100)</f>
        <v/>
      </c>
      <c r="AB8" s="13" t="str">
        <f t="shared" ref="AB8:AB25" si="2">IF(Q8=0,"",X8/Q8)</f>
        <v/>
      </c>
      <c r="AC8" s="11"/>
      <c r="AD8" s="2" t="s">
        <v>1564</v>
      </c>
    </row>
    <row r="9" spans="1:30" ht="12.75" customHeight="1">
      <c r="A9" s="10" t="str">
        <f t="shared" si="0"/>
        <v/>
      </c>
      <c r="B9" s="10"/>
      <c r="C9" s="10"/>
      <c r="D9" s="57"/>
      <c r="E9" s="11"/>
      <c r="F9" s="10"/>
      <c r="G9" s="10"/>
      <c r="H9" s="11"/>
      <c r="I9" s="11"/>
      <c r="J9" s="11"/>
      <c r="K9" s="11"/>
      <c r="L9" s="11"/>
      <c r="M9" s="57"/>
      <c r="N9" s="57"/>
      <c r="O9" s="57"/>
      <c r="P9" s="11"/>
      <c r="Q9" s="36"/>
      <c r="R9" s="12"/>
      <c r="S9" s="13"/>
      <c r="T9" s="36"/>
      <c r="U9" s="13"/>
      <c r="V9" s="13"/>
      <c r="W9" s="13"/>
      <c r="X9" s="34"/>
      <c r="Y9" s="34"/>
      <c r="Z9" s="13"/>
      <c r="AA9" s="34" t="str">
        <f t="shared" si="1"/>
        <v/>
      </c>
      <c r="AB9" s="13" t="str">
        <f t="shared" si="2"/>
        <v/>
      </c>
      <c r="AC9" s="11"/>
      <c r="AD9" s="2" t="s">
        <v>1565</v>
      </c>
    </row>
    <row r="10" spans="1:30" ht="12.75" customHeight="1">
      <c r="A10" s="10" t="str">
        <f t="shared" si="0"/>
        <v/>
      </c>
      <c r="B10" s="10"/>
      <c r="C10" s="10"/>
      <c r="D10" s="57"/>
      <c r="E10" s="11"/>
      <c r="F10" s="10"/>
      <c r="G10" s="10"/>
      <c r="H10" s="11"/>
      <c r="I10" s="11"/>
      <c r="J10" s="11"/>
      <c r="K10" s="11"/>
      <c r="L10" s="11"/>
      <c r="M10" s="57"/>
      <c r="N10" s="57"/>
      <c r="O10" s="57"/>
      <c r="P10" s="11"/>
      <c r="Q10" s="36"/>
      <c r="R10" s="12"/>
      <c r="S10" s="13"/>
      <c r="T10" s="36"/>
      <c r="U10" s="13"/>
      <c r="V10" s="13"/>
      <c r="W10" s="13"/>
      <c r="X10" s="34"/>
      <c r="Y10" s="34"/>
      <c r="Z10" s="13"/>
      <c r="AA10" s="19" t="str">
        <f t="shared" si="1"/>
        <v/>
      </c>
      <c r="AB10" s="13" t="str">
        <f t="shared" si="2"/>
        <v/>
      </c>
      <c r="AC10" s="11"/>
      <c r="AD10" s="2" t="s">
        <v>1566</v>
      </c>
    </row>
    <row r="11" spans="1:30" ht="12.75" customHeight="1">
      <c r="A11" s="10" t="str">
        <f t="shared" si="0"/>
        <v/>
      </c>
      <c r="B11" s="10"/>
      <c r="C11" s="10"/>
      <c r="D11" s="57"/>
      <c r="E11" s="11"/>
      <c r="F11" s="10"/>
      <c r="G11" s="10"/>
      <c r="H11" s="11"/>
      <c r="I11" s="11"/>
      <c r="J11" s="11"/>
      <c r="K11" s="11"/>
      <c r="L11" s="11"/>
      <c r="M11" s="57"/>
      <c r="N11" s="57"/>
      <c r="O11" s="57"/>
      <c r="P11" s="11"/>
      <c r="Q11" s="36"/>
      <c r="R11" s="12"/>
      <c r="S11" s="13"/>
      <c r="T11" s="36"/>
      <c r="U11" s="13"/>
      <c r="V11" s="13"/>
      <c r="W11" s="13"/>
      <c r="X11" s="34"/>
      <c r="Y11" s="34"/>
      <c r="Z11" s="13"/>
      <c r="AA11" s="19" t="str">
        <f t="shared" si="1"/>
        <v/>
      </c>
      <c r="AB11" s="13" t="str">
        <f t="shared" si="2"/>
        <v/>
      </c>
      <c r="AC11" s="11"/>
      <c r="AD11" s="2" t="s">
        <v>1567</v>
      </c>
    </row>
    <row r="12" spans="1:30" ht="12.75" customHeight="1">
      <c r="A12" s="10" t="str">
        <f t="shared" si="0"/>
        <v/>
      </c>
      <c r="B12" s="10"/>
      <c r="C12" s="10"/>
      <c r="D12" s="57"/>
      <c r="E12" s="11"/>
      <c r="F12" s="10"/>
      <c r="G12" s="10"/>
      <c r="H12" s="11"/>
      <c r="I12" s="11"/>
      <c r="J12" s="11"/>
      <c r="K12" s="11"/>
      <c r="L12" s="11"/>
      <c r="M12" s="57"/>
      <c r="N12" s="57"/>
      <c r="O12" s="57"/>
      <c r="P12" s="11"/>
      <c r="Q12" s="36"/>
      <c r="R12" s="12"/>
      <c r="S12" s="13"/>
      <c r="T12" s="36"/>
      <c r="U12" s="13"/>
      <c r="V12" s="13"/>
      <c r="W12" s="13"/>
      <c r="X12" s="34"/>
      <c r="Y12" s="34"/>
      <c r="Z12" s="13"/>
      <c r="AA12" s="19" t="str">
        <f t="shared" si="1"/>
        <v/>
      </c>
      <c r="AB12" s="13" t="str">
        <f t="shared" si="2"/>
        <v/>
      </c>
      <c r="AC12" s="11"/>
      <c r="AD12" s="2" t="s">
        <v>1568</v>
      </c>
    </row>
    <row r="13" spans="1:30" ht="12.75" customHeight="1">
      <c r="A13" s="10" t="str">
        <f t="shared" si="0"/>
        <v/>
      </c>
      <c r="B13" s="10"/>
      <c r="C13" s="10"/>
      <c r="D13" s="57"/>
      <c r="E13" s="11"/>
      <c r="F13" s="10"/>
      <c r="G13" s="10"/>
      <c r="H13" s="11"/>
      <c r="I13" s="11"/>
      <c r="J13" s="11"/>
      <c r="K13" s="11"/>
      <c r="L13" s="11"/>
      <c r="M13" s="57"/>
      <c r="N13" s="57"/>
      <c r="O13" s="57"/>
      <c r="P13" s="11"/>
      <c r="Q13" s="36"/>
      <c r="R13" s="12"/>
      <c r="S13" s="13"/>
      <c r="T13" s="36"/>
      <c r="U13" s="13"/>
      <c r="V13" s="13"/>
      <c r="W13" s="13"/>
      <c r="X13" s="34"/>
      <c r="Y13" s="34"/>
      <c r="Z13" s="13"/>
      <c r="AA13" s="19" t="str">
        <f t="shared" si="1"/>
        <v/>
      </c>
      <c r="AB13" s="13" t="str">
        <f t="shared" si="2"/>
        <v/>
      </c>
      <c r="AC13" s="11"/>
      <c r="AD13" s="2" t="s">
        <v>1569</v>
      </c>
    </row>
    <row r="14" spans="1:30" ht="12.75" customHeight="1">
      <c r="A14" s="10" t="str">
        <f t="shared" si="0"/>
        <v/>
      </c>
      <c r="B14" s="10"/>
      <c r="C14" s="10"/>
      <c r="D14" s="57"/>
      <c r="E14" s="11"/>
      <c r="F14" s="10"/>
      <c r="G14" s="10"/>
      <c r="H14" s="11"/>
      <c r="I14" s="11"/>
      <c r="J14" s="11"/>
      <c r="K14" s="11"/>
      <c r="L14" s="11"/>
      <c r="M14" s="57"/>
      <c r="N14" s="57"/>
      <c r="O14" s="57"/>
      <c r="P14" s="11"/>
      <c r="Q14" s="36"/>
      <c r="R14" s="12"/>
      <c r="S14" s="13"/>
      <c r="T14" s="36"/>
      <c r="U14" s="13"/>
      <c r="V14" s="13"/>
      <c r="W14" s="13"/>
      <c r="X14" s="34"/>
      <c r="Y14" s="34"/>
      <c r="Z14" s="13"/>
      <c r="AA14" s="19" t="str">
        <f t="shared" si="1"/>
        <v/>
      </c>
      <c r="AB14" s="13" t="str">
        <f t="shared" si="2"/>
        <v/>
      </c>
      <c r="AC14" s="11"/>
      <c r="AD14" s="2" t="s">
        <v>1570</v>
      </c>
    </row>
    <row r="15" spans="1:30" ht="12.75" customHeight="1">
      <c r="A15" s="10" t="str">
        <f t="shared" si="0"/>
        <v/>
      </c>
      <c r="B15" s="10"/>
      <c r="C15" s="10"/>
      <c r="D15" s="57"/>
      <c r="E15" s="11"/>
      <c r="F15" s="10"/>
      <c r="G15" s="10"/>
      <c r="H15" s="11"/>
      <c r="I15" s="11"/>
      <c r="J15" s="11"/>
      <c r="K15" s="11"/>
      <c r="L15" s="11"/>
      <c r="M15" s="57"/>
      <c r="N15" s="57"/>
      <c r="O15" s="57"/>
      <c r="P15" s="11"/>
      <c r="Q15" s="36"/>
      <c r="R15" s="12"/>
      <c r="S15" s="13"/>
      <c r="T15" s="36"/>
      <c r="U15" s="13"/>
      <c r="V15" s="13"/>
      <c r="W15" s="13"/>
      <c r="X15" s="34"/>
      <c r="Y15" s="34"/>
      <c r="Z15" s="13"/>
      <c r="AA15" s="19" t="str">
        <f t="shared" si="1"/>
        <v/>
      </c>
      <c r="AB15" s="13" t="str">
        <f t="shared" si="2"/>
        <v/>
      </c>
      <c r="AC15" s="11"/>
      <c r="AD15" s="2" t="s">
        <v>1571</v>
      </c>
    </row>
    <row r="16" spans="1:30" ht="12.75" customHeight="1">
      <c r="A16" s="10" t="str">
        <f t="shared" si="0"/>
        <v/>
      </c>
      <c r="B16" s="10"/>
      <c r="C16" s="10"/>
      <c r="D16" s="57"/>
      <c r="E16" s="11"/>
      <c r="F16" s="10"/>
      <c r="G16" s="10"/>
      <c r="H16" s="11"/>
      <c r="I16" s="11"/>
      <c r="J16" s="11"/>
      <c r="K16" s="11"/>
      <c r="L16" s="11"/>
      <c r="M16" s="57"/>
      <c r="N16" s="57"/>
      <c r="O16" s="57"/>
      <c r="P16" s="11"/>
      <c r="Q16" s="36"/>
      <c r="R16" s="12"/>
      <c r="S16" s="13"/>
      <c r="T16" s="36"/>
      <c r="U16" s="13"/>
      <c r="V16" s="13"/>
      <c r="W16" s="13"/>
      <c r="X16" s="34"/>
      <c r="Y16" s="34"/>
      <c r="Z16" s="13"/>
      <c r="AA16" s="19" t="str">
        <f t="shared" si="1"/>
        <v/>
      </c>
      <c r="AB16" s="13" t="str">
        <f t="shared" si="2"/>
        <v/>
      </c>
      <c r="AC16" s="11"/>
      <c r="AD16" s="2" t="s">
        <v>1572</v>
      </c>
    </row>
    <row r="17" spans="1:30" ht="12.75" customHeight="1">
      <c r="A17" s="10" t="str">
        <f t="shared" si="0"/>
        <v/>
      </c>
      <c r="B17" s="10"/>
      <c r="C17" s="10"/>
      <c r="D17" s="57"/>
      <c r="E17" s="11"/>
      <c r="F17" s="10"/>
      <c r="G17" s="10"/>
      <c r="H17" s="11"/>
      <c r="I17" s="11"/>
      <c r="J17" s="11"/>
      <c r="K17" s="11"/>
      <c r="L17" s="11"/>
      <c r="M17" s="57"/>
      <c r="N17" s="57"/>
      <c r="O17" s="57"/>
      <c r="P17" s="11"/>
      <c r="Q17" s="36"/>
      <c r="R17" s="12"/>
      <c r="S17" s="13"/>
      <c r="T17" s="36"/>
      <c r="U17" s="13"/>
      <c r="V17" s="13"/>
      <c r="W17" s="13"/>
      <c r="X17" s="34"/>
      <c r="Y17" s="34"/>
      <c r="Z17" s="13"/>
      <c r="AA17" s="19" t="str">
        <f t="shared" si="1"/>
        <v/>
      </c>
      <c r="AB17" s="13" t="str">
        <f t="shared" si="2"/>
        <v/>
      </c>
      <c r="AC17" s="11"/>
      <c r="AD17" s="2" t="s">
        <v>1573</v>
      </c>
    </row>
    <row r="18" spans="1:30" ht="12.75" customHeight="1">
      <c r="A18" s="10" t="str">
        <f t="shared" si="0"/>
        <v/>
      </c>
      <c r="B18" s="10"/>
      <c r="C18" s="10"/>
      <c r="D18" s="57"/>
      <c r="E18" s="11"/>
      <c r="F18" s="10"/>
      <c r="G18" s="10"/>
      <c r="H18" s="11"/>
      <c r="I18" s="11"/>
      <c r="J18" s="11"/>
      <c r="K18" s="11"/>
      <c r="L18" s="11"/>
      <c r="M18" s="57"/>
      <c r="N18" s="57"/>
      <c r="O18" s="57"/>
      <c r="P18" s="11"/>
      <c r="Q18" s="36"/>
      <c r="R18" s="12"/>
      <c r="S18" s="13"/>
      <c r="T18" s="36"/>
      <c r="U18" s="13"/>
      <c r="V18" s="13"/>
      <c r="W18" s="13"/>
      <c r="X18" s="34"/>
      <c r="Y18" s="34"/>
      <c r="Z18" s="13"/>
      <c r="AA18" s="19" t="str">
        <f t="shared" si="1"/>
        <v/>
      </c>
      <c r="AB18" s="13" t="str">
        <f t="shared" si="2"/>
        <v/>
      </c>
      <c r="AC18" s="11"/>
      <c r="AD18" s="2" t="s">
        <v>1574</v>
      </c>
    </row>
    <row r="19" spans="1:30" ht="12.75" customHeight="1">
      <c r="A19" s="10" t="str">
        <f t="shared" si="0"/>
        <v/>
      </c>
      <c r="B19" s="10"/>
      <c r="C19" s="10"/>
      <c r="D19" s="57"/>
      <c r="E19" s="11"/>
      <c r="F19" s="10"/>
      <c r="G19" s="10"/>
      <c r="H19" s="11"/>
      <c r="I19" s="11"/>
      <c r="J19" s="11"/>
      <c r="K19" s="11"/>
      <c r="L19" s="11"/>
      <c r="M19" s="57"/>
      <c r="N19" s="57"/>
      <c r="O19" s="57"/>
      <c r="P19" s="11"/>
      <c r="Q19" s="36"/>
      <c r="R19" s="12"/>
      <c r="S19" s="13"/>
      <c r="T19" s="36"/>
      <c r="U19" s="13"/>
      <c r="V19" s="13"/>
      <c r="W19" s="13"/>
      <c r="X19" s="34"/>
      <c r="Y19" s="34"/>
      <c r="Z19" s="13"/>
      <c r="AA19" s="19" t="str">
        <f t="shared" si="1"/>
        <v/>
      </c>
      <c r="AB19" s="13" t="str">
        <f t="shared" si="2"/>
        <v/>
      </c>
      <c r="AC19" s="11"/>
      <c r="AD19" s="2" t="s">
        <v>1575</v>
      </c>
    </row>
    <row r="20" spans="1:30" ht="12.75" customHeight="1">
      <c r="A20" s="10" t="str">
        <f t="shared" si="0"/>
        <v/>
      </c>
      <c r="B20" s="10"/>
      <c r="C20" s="10"/>
      <c r="D20" s="57"/>
      <c r="E20" s="11"/>
      <c r="F20" s="10"/>
      <c r="G20" s="10"/>
      <c r="H20" s="11"/>
      <c r="I20" s="11"/>
      <c r="J20" s="11"/>
      <c r="K20" s="11"/>
      <c r="L20" s="11"/>
      <c r="M20" s="57"/>
      <c r="N20" s="57"/>
      <c r="O20" s="57"/>
      <c r="P20" s="11"/>
      <c r="Q20" s="36"/>
      <c r="R20" s="12"/>
      <c r="S20" s="13"/>
      <c r="T20" s="36"/>
      <c r="U20" s="13"/>
      <c r="V20" s="13"/>
      <c r="W20" s="13"/>
      <c r="X20" s="34"/>
      <c r="Y20" s="34"/>
      <c r="Z20" s="13"/>
      <c r="AA20" s="19" t="str">
        <f t="shared" si="1"/>
        <v/>
      </c>
      <c r="AB20" s="13" t="str">
        <f t="shared" si="2"/>
        <v/>
      </c>
      <c r="AC20" s="11"/>
      <c r="AD20" s="2" t="s">
        <v>1576</v>
      </c>
    </row>
    <row r="21" spans="1:30" ht="12.75" customHeight="1">
      <c r="A21" s="10" t="str">
        <f t="shared" si="0"/>
        <v/>
      </c>
      <c r="B21" s="10"/>
      <c r="C21" s="10"/>
      <c r="D21" s="57"/>
      <c r="E21" s="11"/>
      <c r="F21" s="10"/>
      <c r="G21" s="10"/>
      <c r="H21" s="11"/>
      <c r="I21" s="11"/>
      <c r="J21" s="11"/>
      <c r="K21" s="11"/>
      <c r="L21" s="11"/>
      <c r="M21" s="57"/>
      <c r="N21" s="57"/>
      <c r="O21" s="57"/>
      <c r="P21" s="11"/>
      <c r="Q21" s="36"/>
      <c r="R21" s="12"/>
      <c r="S21" s="13"/>
      <c r="T21" s="36"/>
      <c r="U21" s="13"/>
      <c r="V21" s="13"/>
      <c r="W21" s="13"/>
      <c r="X21" s="34"/>
      <c r="Y21" s="34"/>
      <c r="Z21" s="13"/>
      <c r="AA21" s="19" t="str">
        <f t="shared" si="1"/>
        <v/>
      </c>
      <c r="AB21" s="13" t="str">
        <f t="shared" si="2"/>
        <v/>
      </c>
      <c r="AC21" s="11"/>
      <c r="AD21" s="2" t="s">
        <v>1577</v>
      </c>
    </row>
    <row r="22" spans="1:30" ht="12.75" customHeight="1">
      <c r="A22" s="10" t="str">
        <f t="shared" si="0"/>
        <v/>
      </c>
      <c r="B22" s="10"/>
      <c r="C22" s="10"/>
      <c r="D22" s="57"/>
      <c r="E22" s="11"/>
      <c r="F22" s="10"/>
      <c r="G22" s="10"/>
      <c r="H22" s="11"/>
      <c r="I22" s="11"/>
      <c r="J22" s="11"/>
      <c r="K22" s="11"/>
      <c r="L22" s="11"/>
      <c r="M22" s="57"/>
      <c r="N22" s="57"/>
      <c r="O22" s="57"/>
      <c r="P22" s="11"/>
      <c r="Q22" s="36"/>
      <c r="R22" s="12"/>
      <c r="S22" s="13"/>
      <c r="T22" s="36"/>
      <c r="U22" s="13"/>
      <c r="V22" s="13"/>
      <c r="W22" s="13"/>
      <c r="X22" s="34"/>
      <c r="Y22" s="34"/>
      <c r="Z22" s="13"/>
      <c r="AA22" s="19" t="str">
        <f t="shared" si="1"/>
        <v/>
      </c>
      <c r="AB22" s="13" t="str">
        <f t="shared" si="2"/>
        <v/>
      </c>
      <c r="AC22" s="11"/>
      <c r="AD22" s="2" t="s">
        <v>1578</v>
      </c>
    </row>
    <row r="23" spans="1:30" ht="12.75" customHeight="1">
      <c r="A23" s="10" t="str">
        <f t="shared" si="0"/>
        <v/>
      </c>
      <c r="B23" s="10"/>
      <c r="C23" s="10"/>
      <c r="D23" s="57"/>
      <c r="E23" s="11"/>
      <c r="F23" s="10"/>
      <c r="G23" s="10"/>
      <c r="H23" s="11"/>
      <c r="I23" s="11"/>
      <c r="J23" s="11"/>
      <c r="K23" s="11"/>
      <c r="L23" s="11"/>
      <c r="M23" s="57"/>
      <c r="N23" s="57"/>
      <c r="O23" s="57"/>
      <c r="P23" s="11"/>
      <c r="Q23" s="36"/>
      <c r="R23" s="12"/>
      <c r="S23" s="13"/>
      <c r="T23" s="36"/>
      <c r="U23" s="13"/>
      <c r="V23" s="13"/>
      <c r="W23" s="13"/>
      <c r="X23" s="34"/>
      <c r="Y23" s="34"/>
      <c r="Z23" s="13"/>
      <c r="AA23" s="19" t="str">
        <f t="shared" si="1"/>
        <v/>
      </c>
      <c r="AB23" s="13" t="str">
        <f t="shared" si="2"/>
        <v/>
      </c>
      <c r="AC23" s="11"/>
      <c r="AD23" s="2" t="s">
        <v>1579</v>
      </c>
    </row>
    <row r="24" spans="1:30" ht="12.75" customHeight="1">
      <c r="A24" s="10" t="str">
        <f t="shared" si="0"/>
        <v/>
      </c>
      <c r="B24" s="10"/>
      <c r="C24" s="10"/>
      <c r="D24" s="57"/>
      <c r="E24" s="11"/>
      <c r="F24" s="10"/>
      <c r="G24" s="10"/>
      <c r="H24" s="11"/>
      <c r="I24" s="11"/>
      <c r="J24" s="11"/>
      <c r="K24" s="11"/>
      <c r="L24" s="11"/>
      <c r="M24" s="57"/>
      <c r="N24" s="57"/>
      <c r="O24" s="57"/>
      <c r="P24" s="11"/>
      <c r="Q24" s="36"/>
      <c r="R24" s="12"/>
      <c r="S24" s="13"/>
      <c r="T24" s="36"/>
      <c r="U24" s="13"/>
      <c r="V24" s="13"/>
      <c r="W24" s="13"/>
      <c r="X24" s="34"/>
      <c r="Y24" s="34"/>
      <c r="Z24" s="13"/>
      <c r="AA24" s="19" t="str">
        <f t="shared" si="1"/>
        <v/>
      </c>
      <c r="AB24" s="13" t="str">
        <f t="shared" si="2"/>
        <v/>
      </c>
      <c r="AC24" s="11"/>
      <c r="AD24" s="2" t="s">
        <v>1580</v>
      </c>
    </row>
    <row r="25" spans="1:30" ht="12.75" customHeight="1">
      <c r="A25" s="664" t="s">
        <v>1581</v>
      </c>
      <c r="B25" s="672"/>
      <c r="C25" s="672"/>
      <c r="D25" s="672"/>
      <c r="E25" s="672"/>
      <c r="F25" s="672"/>
      <c r="G25" s="672"/>
      <c r="H25" s="672"/>
      <c r="I25" s="673"/>
      <c r="J25" s="11"/>
      <c r="K25" s="11"/>
      <c r="L25" s="11"/>
      <c r="M25" s="57"/>
      <c r="N25" s="57"/>
      <c r="O25" s="57"/>
      <c r="P25" s="11"/>
      <c r="Q25" s="36"/>
      <c r="R25" s="38"/>
      <c r="S25" s="13"/>
      <c r="T25" s="36"/>
      <c r="U25" s="13">
        <f>SUM(U8:U24)</f>
        <v>0</v>
      </c>
      <c r="V25" s="13">
        <f>SUM(V8:V24)</f>
        <v>0</v>
      </c>
      <c r="W25" s="13">
        <f>SUM(W8:W24)</f>
        <v>0</v>
      </c>
      <c r="X25" s="13">
        <f>SUM(X8:X24)</f>
        <v>0</v>
      </c>
      <c r="Y25" s="13"/>
      <c r="Z25" s="13">
        <f>SUM(Z8:Z24)</f>
        <v>0</v>
      </c>
      <c r="AA25" s="19" t="str">
        <f t="shared" si="1"/>
        <v/>
      </c>
      <c r="AB25" s="13" t="str">
        <f t="shared" si="2"/>
        <v/>
      </c>
      <c r="AC25" s="11"/>
      <c r="AD25" s="2"/>
    </row>
    <row r="26" spans="1:30" ht="12.75" customHeight="1">
      <c r="A26" s="664" t="s">
        <v>1582</v>
      </c>
      <c r="B26" s="672"/>
      <c r="C26" s="672"/>
      <c r="D26" s="672"/>
      <c r="E26" s="672"/>
      <c r="F26" s="672"/>
      <c r="G26" s="672"/>
      <c r="H26" s="672"/>
      <c r="I26" s="673"/>
      <c r="J26" s="11"/>
      <c r="K26" s="11"/>
      <c r="L26" s="11"/>
      <c r="M26" s="57"/>
      <c r="N26" s="57"/>
      <c r="O26" s="57"/>
      <c r="P26" s="11"/>
      <c r="Q26" s="36"/>
      <c r="R26" s="38"/>
      <c r="S26" s="13"/>
      <c r="T26" s="36"/>
      <c r="U26" s="13"/>
      <c r="V26" s="13">
        <f>W25</f>
        <v>0</v>
      </c>
      <c r="W26" s="13"/>
      <c r="X26" s="13"/>
      <c r="Y26" s="13"/>
      <c r="Z26" s="13"/>
      <c r="AA26" s="19"/>
      <c r="AB26" s="13"/>
      <c r="AC26" s="11"/>
    </row>
    <row r="27" spans="1:30" ht="15.75" customHeight="1">
      <c r="A27" s="659" t="s">
        <v>1583</v>
      </c>
      <c r="B27" s="676"/>
      <c r="C27" s="676"/>
      <c r="D27" s="676"/>
      <c r="E27" s="676"/>
      <c r="F27" s="676"/>
      <c r="G27" s="676"/>
      <c r="H27" s="676"/>
      <c r="I27" s="677"/>
      <c r="J27" s="31"/>
      <c r="K27" s="31"/>
      <c r="L27" s="14"/>
      <c r="M27" s="14"/>
      <c r="N27" s="14"/>
      <c r="O27" s="14"/>
      <c r="P27" s="14"/>
      <c r="Q27" s="14"/>
      <c r="R27" s="14"/>
      <c r="S27" s="19"/>
      <c r="T27" s="15"/>
      <c r="U27" s="19">
        <f>U25-U26</f>
        <v>0</v>
      </c>
      <c r="V27" s="19">
        <f>V25-V26</f>
        <v>0</v>
      </c>
      <c r="W27" s="19"/>
      <c r="X27" s="154">
        <f>X25</f>
        <v>0</v>
      </c>
      <c r="Y27" s="19"/>
      <c r="Z27" s="154">
        <f>Z25</f>
        <v>0</v>
      </c>
      <c r="AA27" s="19" t="str">
        <f>IF(V27-W27=0,"",(Z27-V27+W27)/(V27-W27)*100)</f>
        <v/>
      </c>
      <c r="AB27" s="13" t="str">
        <f>IF(Q27=0,"",X27/Q27)</f>
        <v/>
      </c>
      <c r="AC27" s="147"/>
    </row>
    <row r="28" spans="1:30" ht="15.75" customHeight="1">
      <c r="A28" s="3" t="str">
        <f>基本信息输入表!$K$6&amp;"填表人："&amp;基本信息输入表!$M$56</f>
        <v>被评估单位填表人：</v>
      </c>
      <c r="Z28" s="3" t="str">
        <f>"评估人员："&amp;基本信息输入表!$Q$56</f>
        <v>评估人员：</v>
      </c>
      <c r="AD28" s="3" t="s">
        <v>533</v>
      </c>
    </row>
    <row r="29" spans="1:30" ht="15.75" customHeight="1">
      <c r="A29" s="3" t="str">
        <f>"填表日期："&amp;YEAR(基本信息输入表!$O$56)&amp;"年"&amp;MONTH(基本信息输入表!$O$56)&amp;"月"&amp;DAY(基本信息输入表!$O$56)&amp;"日"</f>
        <v>填表日期：1900年1月0日</v>
      </c>
    </row>
  </sheetData>
  <mergeCells count="31">
    <mergeCell ref="T6:T7"/>
    <mergeCell ref="W6:W7"/>
    <mergeCell ref="AA6:AA7"/>
    <mergeCell ref="AB6:AB7"/>
    <mergeCell ref="AC6:AC7"/>
    <mergeCell ref="A25:I25"/>
    <mergeCell ref="A26:I26"/>
    <mergeCell ref="A27:I27"/>
    <mergeCell ref="A6:A7"/>
    <mergeCell ref="B6:B7"/>
    <mergeCell ref="C6:C7"/>
    <mergeCell ref="F6:F7"/>
    <mergeCell ref="G6:G7"/>
    <mergeCell ref="H6:H7"/>
    <mergeCell ref="I6:I7"/>
    <mergeCell ref="A2:AB2"/>
    <mergeCell ref="A3:AC3"/>
    <mergeCell ref="AB4:AC4"/>
    <mergeCell ref="D6:E6"/>
    <mergeCell ref="U6:V6"/>
    <mergeCell ref="X6:Z6"/>
    <mergeCell ref="J6:J7"/>
    <mergeCell ref="K6:K7"/>
    <mergeCell ref="L6:L7"/>
    <mergeCell ref="M6:M7"/>
    <mergeCell ref="N6:N7"/>
    <mergeCell ref="O6:O7"/>
    <mergeCell ref="P6:P7"/>
    <mergeCell ref="Q6:Q7"/>
    <mergeCell ref="R6:R7"/>
    <mergeCell ref="S6:S7"/>
  </mergeCells>
  <phoneticPr fontId="33" type="noConversion"/>
  <hyperlinks>
    <hyperlink ref="A1" location="索引目录!A1" display="返回索引目录" xr:uid="{00000000-0004-0000-3900-000000000000}"/>
  </hyperlinks>
  <printOptions horizontalCentered="1"/>
  <pageMargins left="0.98402777777777795" right="0.98402777777777795" top="0.98402777777777795" bottom="0.98402777777777795" header="0.47222222222222199" footer="0.35416666666666702"/>
  <pageSetup paperSize="9" scale="4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A1:U29"/>
  <sheetViews>
    <sheetView showGridLines="0" topLeftCell="D1" zoomScale="96" zoomScaleNormal="96" workbookViewId="0">
      <selection activeCell="M8" sqref="M8:R8"/>
    </sheetView>
  </sheetViews>
  <sheetFormatPr defaultColWidth="9" defaultRowHeight="15.75" customHeight="1"/>
  <cols>
    <col min="1" max="1" width="4.75" style="3" customWidth="1"/>
    <col min="2" max="2" width="8" style="3" customWidth="1"/>
    <col min="3" max="3" width="11" style="3" customWidth="1"/>
    <col min="4" max="4" width="12" style="3" customWidth="1"/>
    <col min="5" max="5" width="9.75" style="3" customWidth="1"/>
    <col min="6" max="7" width="8" style="3" customWidth="1"/>
    <col min="8" max="8" width="4.25" style="3" customWidth="1"/>
    <col min="9" max="10" width="10.25" style="3" customWidth="1"/>
    <col min="11" max="11" width="7.75" style="3" customWidth="1"/>
    <col min="12" max="12" width="7.25" style="3" customWidth="1"/>
    <col min="13" max="13" width="7.75" style="3" customWidth="1"/>
    <col min="14" max="14" width="8.75" style="3" customWidth="1"/>
    <col min="15" max="15" width="5.5" style="3" customWidth="1"/>
    <col min="16" max="16" width="7.75" style="3" customWidth="1"/>
    <col min="17" max="17" width="9.75" style="3" customWidth="1"/>
    <col min="18" max="19" width="7.75" style="3" customWidth="1"/>
    <col min="20" max="20" width="7.25" style="3" customWidth="1"/>
    <col min="21" max="21" width="9.5" style="3" customWidth="1"/>
    <col min="22" max="23" width="9" style="3" customWidth="1"/>
    <col min="24" max="16384" width="9" style="3"/>
  </cols>
  <sheetData>
    <row r="1" spans="1:21" ht="15.75" customHeight="1">
      <c r="A1" s="4" t="s">
        <v>125</v>
      </c>
    </row>
    <row r="2" spans="1:21" s="1" customFormat="1" ht="30" customHeight="1">
      <c r="A2" s="651" t="s">
        <v>1584</v>
      </c>
      <c r="B2" s="652"/>
      <c r="C2" s="652"/>
      <c r="D2" s="652"/>
      <c r="E2" s="652"/>
      <c r="F2" s="652"/>
      <c r="G2" s="652"/>
      <c r="H2" s="652"/>
      <c r="I2" s="652"/>
      <c r="J2" s="652"/>
      <c r="K2" s="652"/>
      <c r="L2" s="652"/>
      <c r="M2" s="652"/>
      <c r="N2" s="652"/>
      <c r="O2" s="652"/>
      <c r="P2" s="652"/>
      <c r="Q2" s="652"/>
      <c r="R2" s="652"/>
      <c r="S2" s="652"/>
      <c r="T2" s="652"/>
    </row>
    <row r="3" spans="1:21"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row>
    <row r="4" spans="1:21" ht="14.25" customHeight="1">
      <c r="A4" s="2"/>
      <c r="B4" s="2"/>
      <c r="C4" s="2"/>
      <c r="D4" s="2"/>
      <c r="E4" s="2"/>
      <c r="F4" s="2"/>
      <c r="G4" s="2"/>
      <c r="H4" s="2"/>
      <c r="I4" s="2"/>
      <c r="J4" s="2"/>
      <c r="K4" s="2"/>
      <c r="L4" s="2"/>
      <c r="M4" s="2"/>
      <c r="N4" s="2"/>
      <c r="O4" s="2"/>
      <c r="P4" s="2"/>
      <c r="Q4" s="2"/>
      <c r="R4" s="656" t="s">
        <v>1585</v>
      </c>
      <c r="S4" s="654"/>
      <c r="T4" s="654"/>
    </row>
    <row r="5" spans="1:21" ht="15.75" customHeight="1">
      <c r="A5" s="3" t="str">
        <f>基本信息输入表!K6&amp;"："&amp;基本信息输入表!M6</f>
        <v>被评估单位：西安曲江影视投资（集团）有限公司</v>
      </c>
      <c r="Q5" s="657" t="s">
        <v>511</v>
      </c>
      <c r="R5" s="676"/>
      <c r="S5" s="676"/>
      <c r="T5" s="676"/>
    </row>
    <row r="6" spans="1:21" s="2" customFormat="1" ht="15.75" customHeight="1">
      <c r="A6" s="658" t="s">
        <v>127</v>
      </c>
      <c r="B6" s="658" t="s">
        <v>1551</v>
      </c>
      <c r="C6" s="658" t="s">
        <v>1586</v>
      </c>
      <c r="D6" s="658" t="s">
        <v>1032</v>
      </c>
      <c r="E6" s="658" t="s">
        <v>1587</v>
      </c>
      <c r="F6" s="668" t="s">
        <v>1588</v>
      </c>
      <c r="G6" s="671" t="s">
        <v>845</v>
      </c>
      <c r="H6" s="668" t="s">
        <v>847</v>
      </c>
      <c r="I6" s="671" t="s">
        <v>1559</v>
      </c>
      <c r="J6" s="668" t="s">
        <v>1589</v>
      </c>
      <c r="K6" s="671" t="s">
        <v>1561</v>
      </c>
      <c r="L6" s="658" t="s">
        <v>412</v>
      </c>
      <c r="M6" s="673"/>
      <c r="N6" s="671" t="s">
        <v>828</v>
      </c>
      <c r="O6" s="658" t="s">
        <v>413</v>
      </c>
      <c r="P6" s="672"/>
      <c r="Q6" s="673"/>
      <c r="R6" s="668" t="s">
        <v>415</v>
      </c>
      <c r="S6" s="668" t="s">
        <v>1590</v>
      </c>
      <c r="T6" s="668" t="s">
        <v>143</v>
      </c>
    </row>
    <row r="7" spans="1:21" s="2" customFormat="1" ht="25.9" customHeight="1">
      <c r="A7" s="675"/>
      <c r="B7" s="675"/>
      <c r="C7" s="675"/>
      <c r="D7" s="675"/>
      <c r="E7" s="675"/>
      <c r="F7" s="675"/>
      <c r="G7" s="674"/>
      <c r="H7" s="675"/>
      <c r="I7" s="674"/>
      <c r="J7" s="675"/>
      <c r="K7" s="674"/>
      <c r="L7" s="39" t="s">
        <v>1443</v>
      </c>
      <c r="M7" s="72" t="s">
        <v>1444</v>
      </c>
      <c r="N7" s="674"/>
      <c r="O7" s="72" t="s">
        <v>1443</v>
      </c>
      <c r="P7" s="73" t="s">
        <v>1009</v>
      </c>
      <c r="Q7" s="72" t="s">
        <v>1444</v>
      </c>
      <c r="R7" s="675"/>
      <c r="S7" s="675"/>
      <c r="T7" s="675"/>
      <c r="U7" s="2" t="s">
        <v>516</v>
      </c>
    </row>
    <row r="8" spans="1:21" ht="12.75" customHeight="1">
      <c r="A8" s="10" t="str">
        <f t="shared" ref="A8:A24" si="0">IF(C8="","",ROW()-7)</f>
        <v/>
      </c>
      <c r="B8" s="10"/>
      <c r="C8" s="11"/>
      <c r="D8" s="11"/>
      <c r="E8" s="11"/>
      <c r="F8" s="10"/>
      <c r="G8" s="11"/>
      <c r="H8" s="36"/>
      <c r="I8" s="11"/>
      <c r="J8" s="12"/>
      <c r="K8" s="36"/>
      <c r="L8" s="13"/>
      <c r="M8" s="13"/>
      <c r="N8" s="13"/>
      <c r="O8" s="13"/>
      <c r="P8" s="13"/>
      <c r="Q8" s="13"/>
      <c r="R8" s="19" t="str">
        <f t="shared" ref="R8:R25" si="1">IF(M8-N8=0,"",(Q8-M8+N8)/(M8-N8)*100)</f>
        <v/>
      </c>
      <c r="S8" s="13"/>
      <c r="T8" s="11"/>
      <c r="U8" s="2" t="s">
        <v>1591</v>
      </c>
    </row>
    <row r="9" spans="1:21" ht="12.75" customHeight="1">
      <c r="A9" s="10" t="str">
        <f t="shared" si="0"/>
        <v/>
      </c>
      <c r="B9" s="10"/>
      <c r="C9" s="11"/>
      <c r="D9" s="11"/>
      <c r="E9" s="11"/>
      <c r="F9" s="10"/>
      <c r="G9" s="11"/>
      <c r="H9" s="36"/>
      <c r="I9" s="11"/>
      <c r="J9" s="12"/>
      <c r="K9" s="36"/>
      <c r="L9" s="13"/>
      <c r="M9" s="13"/>
      <c r="N9" s="13"/>
      <c r="O9" s="13"/>
      <c r="P9" s="13"/>
      <c r="Q9" s="13"/>
      <c r="R9" s="19" t="str">
        <f t="shared" si="1"/>
        <v/>
      </c>
      <c r="S9" s="13"/>
      <c r="T9" s="11"/>
      <c r="U9" s="2" t="s">
        <v>1592</v>
      </c>
    </row>
    <row r="10" spans="1:21" ht="12.75" customHeight="1">
      <c r="A10" s="10" t="str">
        <f t="shared" si="0"/>
        <v/>
      </c>
      <c r="B10" s="10"/>
      <c r="C10" s="11"/>
      <c r="D10" s="11"/>
      <c r="E10" s="11"/>
      <c r="F10" s="10"/>
      <c r="G10" s="11"/>
      <c r="H10" s="36"/>
      <c r="I10" s="11"/>
      <c r="J10" s="12"/>
      <c r="K10" s="36"/>
      <c r="L10" s="13"/>
      <c r="M10" s="13"/>
      <c r="N10" s="13"/>
      <c r="O10" s="13"/>
      <c r="P10" s="13"/>
      <c r="Q10" s="13"/>
      <c r="R10" s="19" t="str">
        <f t="shared" si="1"/>
        <v/>
      </c>
      <c r="S10" s="13"/>
      <c r="T10" s="11"/>
      <c r="U10" s="2" t="s">
        <v>1593</v>
      </c>
    </row>
    <row r="11" spans="1:21" ht="12.75" customHeight="1">
      <c r="A11" s="10" t="str">
        <f t="shared" si="0"/>
        <v/>
      </c>
      <c r="B11" s="10"/>
      <c r="C11" s="11"/>
      <c r="D11" s="11"/>
      <c r="E11" s="11"/>
      <c r="F11" s="10"/>
      <c r="G11" s="11"/>
      <c r="H11" s="36"/>
      <c r="I11" s="11"/>
      <c r="J11" s="12"/>
      <c r="K11" s="36"/>
      <c r="L11" s="13"/>
      <c r="M11" s="13"/>
      <c r="N11" s="13"/>
      <c r="O11" s="13"/>
      <c r="P11" s="13"/>
      <c r="Q11" s="13"/>
      <c r="R11" s="19" t="str">
        <f t="shared" si="1"/>
        <v/>
      </c>
      <c r="S11" s="13"/>
      <c r="T11" s="11"/>
      <c r="U11" s="2" t="s">
        <v>1594</v>
      </c>
    </row>
    <row r="12" spans="1:21" ht="12.75" customHeight="1">
      <c r="A12" s="10" t="str">
        <f t="shared" si="0"/>
        <v/>
      </c>
      <c r="B12" s="10"/>
      <c r="C12" s="11"/>
      <c r="D12" s="11"/>
      <c r="E12" s="11"/>
      <c r="F12" s="10"/>
      <c r="G12" s="11"/>
      <c r="H12" s="36"/>
      <c r="I12" s="11"/>
      <c r="J12" s="12"/>
      <c r="K12" s="36"/>
      <c r="L12" s="13"/>
      <c r="M12" s="13"/>
      <c r="N12" s="13"/>
      <c r="O12" s="13"/>
      <c r="P12" s="13"/>
      <c r="Q12" s="13"/>
      <c r="R12" s="19" t="str">
        <f t="shared" si="1"/>
        <v/>
      </c>
      <c r="S12" s="13"/>
      <c r="T12" s="11"/>
      <c r="U12" s="2" t="s">
        <v>1595</v>
      </c>
    </row>
    <row r="13" spans="1:21" ht="12.75" customHeight="1">
      <c r="A13" s="10" t="str">
        <f t="shared" si="0"/>
        <v/>
      </c>
      <c r="B13" s="10"/>
      <c r="C13" s="11"/>
      <c r="D13" s="11"/>
      <c r="E13" s="11"/>
      <c r="F13" s="10"/>
      <c r="G13" s="11"/>
      <c r="H13" s="36"/>
      <c r="I13" s="11"/>
      <c r="J13" s="12"/>
      <c r="K13" s="36"/>
      <c r="L13" s="13"/>
      <c r="M13" s="13"/>
      <c r="N13" s="13"/>
      <c r="O13" s="13"/>
      <c r="P13" s="13"/>
      <c r="Q13" s="13"/>
      <c r="R13" s="19" t="str">
        <f t="shared" si="1"/>
        <v/>
      </c>
      <c r="S13" s="13"/>
      <c r="T13" s="11"/>
      <c r="U13" s="2" t="s">
        <v>1596</v>
      </c>
    </row>
    <row r="14" spans="1:21" ht="12.75" customHeight="1">
      <c r="A14" s="10" t="str">
        <f t="shared" si="0"/>
        <v/>
      </c>
      <c r="B14" s="10"/>
      <c r="C14" s="11"/>
      <c r="D14" s="11"/>
      <c r="E14" s="11"/>
      <c r="F14" s="10"/>
      <c r="G14" s="11"/>
      <c r="H14" s="36"/>
      <c r="I14" s="11"/>
      <c r="J14" s="12"/>
      <c r="K14" s="36"/>
      <c r="L14" s="13"/>
      <c r="M14" s="13"/>
      <c r="N14" s="13"/>
      <c r="O14" s="13"/>
      <c r="P14" s="13"/>
      <c r="Q14" s="13"/>
      <c r="R14" s="19" t="str">
        <f t="shared" si="1"/>
        <v/>
      </c>
      <c r="S14" s="13"/>
      <c r="T14" s="11"/>
      <c r="U14" s="2" t="s">
        <v>1597</v>
      </c>
    </row>
    <row r="15" spans="1:21" ht="12.75" customHeight="1">
      <c r="A15" s="10" t="str">
        <f t="shared" si="0"/>
        <v/>
      </c>
      <c r="B15" s="10"/>
      <c r="C15" s="11"/>
      <c r="D15" s="11"/>
      <c r="E15" s="11"/>
      <c r="F15" s="10"/>
      <c r="G15" s="11"/>
      <c r="H15" s="36"/>
      <c r="I15" s="11"/>
      <c r="J15" s="12"/>
      <c r="K15" s="36"/>
      <c r="L15" s="13"/>
      <c r="M15" s="13"/>
      <c r="N15" s="13"/>
      <c r="O15" s="13"/>
      <c r="P15" s="13"/>
      <c r="Q15" s="13"/>
      <c r="R15" s="19" t="str">
        <f t="shared" si="1"/>
        <v/>
      </c>
      <c r="S15" s="13"/>
      <c r="T15" s="11"/>
      <c r="U15" s="2" t="s">
        <v>1598</v>
      </c>
    </row>
    <row r="16" spans="1:21" ht="12.75" customHeight="1">
      <c r="A16" s="10" t="str">
        <f t="shared" si="0"/>
        <v/>
      </c>
      <c r="B16" s="10"/>
      <c r="C16" s="11"/>
      <c r="D16" s="11"/>
      <c r="E16" s="11"/>
      <c r="F16" s="10"/>
      <c r="G16" s="11"/>
      <c r="H16" s="36"/>
      <c r="I16" s="11"/>
      <c r="J16" s="12"/>
      <c r="K16" s="36"/>
      <c r="L16" s="13"/>
      <c r="M16" s="13"/>
      <c r="N16" s="13"/>
      <c r="O16" s="13"/>
      <c r="P16" s="13"/>
      <c r="Q16" s="13"/>
      <c r="R16" s="19" t="str">
        <f t="shared" si="1"/>
        <v/>
      </c>
      <c r="S16" s="13"/>
      <c r="T16" s="11"/>
      <c r="U16" s="2" t="s">
        <v>1599</v>
      </c>
    </row>
    <row r="17" spans="1:21" ht="12.75" customHeight="1">
      <c r="A17" s="10" t="str">
        <f t="shared" si="0"/>
        <v/>
      </c>
      <c r="B17" s="10"/>
      <c r="C17" s="11"/>
      <c r="D17" s="11"/>
      <c r="E17" s="11"/>
      <c r="F17" s="10"/>
      <c r="G17" s="11"/>
      <c r="H17" s="36"/>
      <c r="I17" s="11"/>
      <c r="J17" s="12"/>
      <c r="K17" s="36"/>
      <c r="L17" s="13"/>
      <c r="M17" s="13"/>
      <c r="N17" s="13"/>
      <c r="O17" s="13"/>
      <c r="P17" s="13"/>
      <c r="Q17" s="13"/>
      <c r="R17" s="19" t="str">
        <f t="shared" si="1"/>
        <v/>
      </c>
      <c r="S17" s="13"/>
      <c r="T17" s="11"/>
      <c r="U17" s="2" t="s">
        <v>1600</v>
      </c>
    </row>
    <row r="18" spans="1:21" ht="12.75" customHeight="1">
      <c r="A18" s="10" t="str">
        <f t="shared" si="0"/>
        <v/>
      </c>
      <c r="B18" s="10"/>
      <c r="C18" s="11"/>
      <c r="D18" s="11"/>
      <c r="E18" s="11"/>
      <c r="F18" s="10"/>
      <c r="G18" s="11"/>
      <c r="H18" s="36"/>
      <c r="I18" s="11"/>
      <c r="J18" s="12"/>
      <c r="K18" s="36"/>
      <c r="L18" s="13"/>
      <c r="M18" s="13"/>
      <c r="N18" s="13"/>
      <c r="O18" s="13"/>
      <c r="P18" s="13"/>
      <c r="Q18" s="13"/>
      <c r="R18" s="19" t="str">
        <f t="shared" si="1"/>
        <v/>
      </c>
      <c r="S18" s="13"/>
      <c r="T18" s="11"/>
      <c r="U18" s="2" t="s">
        <v>1601</v>
      </c>
    </row>
    <row r="19" spans="1:21" ht="12.75" customHeight="1">
      <c r="A19" s="10" t="str">
        <f t="shared" si="0"/>
        <v/>
      </c>
      <c r="B19" s="10"/>
      <c r="C19" s="11"/>
      <c r="D19" s="11"/>
      <c r="E19" s="11"/>
      <c r="F19" s="10"/>
      <c r="G19" s="11"/>
      <c r="H19" s="36"/>
      <c r="I19" s="11"/>
      <c r="J19" s="12"/>
      <c r="K19" s="36"/>
      <c r="L19" s="13"/>
      <c r="M19" s="13"/>
      <c r="N19" s="13"/>
      <c r="O19" s="13"/>
      <c r="P19" s="13"/>
      <c r="Q19" s="13"/>
      <c r="R19" s="19" t="str">
        <f t="shared" si="1"/>
        <v/>
      </c>
      <c r="S19" s="13"/>
      <c r="T19" s="11"/>
      <c r="U19" s="2" t="s">
        <v>1602</v>
      </c>
    </row>
    <row r="20" spans="1:21" ht="12.75" customHeight="1">
      <c r="A20" s="10" t="str">
        <f t="shared" si="0"/>
        <v/>
      </c>
      <c r="B20" s="10"/>
      <c r="C20" s="11"/>
      <c r="D20" s="11"/>
      <c r="E20" s="11"/>
      <c r="F20" s="10"/>
      <c r="G20" s="11"/>
      <c r="H20" s="36"/>
      <c r="I20" s="11"/>
      <c r="J20" s="12"/>
      <c r="K20" s="36"/>
      <c r="L20" s="13"/>
      <c r="M20" s="13"/>
      <c r="N20" s="13"/>
      <c r="O20" s="13"/>
      <c r="P20" s="13"/>
      <c r="Q20" s="13"/>
      <c r="R20" s="19" t="str">
        <f t="shared" si="1"/>
        <v/>
      </c>
      <c r="S20" s="13"/>
      <c r="T20" s="11"/>
      <c r="U20" s="2" t="s">
        <v>1603</v>
      </c>
    </row>
    <row r="21" spans="1:21" ht="12.75" customHeight="1">
      <c r="A21" s="10" t="str">
        <f t="shared" si="0"/>
        <v/>
      </c>
      <c r="B21" s="10"/>
      <c r="C21" s="11"/>
      <c r="D21" s="11"/>
      <c r="E21" s="11"/>
      <c r="F21" s="10"/>
      <c r="G21" s="11"/>
      <c r="H21" s="36"/>
      <c r="I21" s="11"/>
      <c r="J21" s="12"/>
      <c r="K21" s="36"/>
      <c r="L21" s="13"/>
      <c r="M21" s="13"/>
      <c r="N21" s="13"/>
      <c r="O21" s="13"/>
      <c r="P21" s="13"/>
      <c r="Q21" s="13"/>
      <c r="R21" s="19" t="str">
        <f t="shared" si="1"/>
        <v/>
      </c>
      <c r="S21" s="13"/>
      <c r="T21" s="11"/>
      <c r="U21" s="2" t="s">
        <v>1604</v>
      </c>
    </row>
    <row r="22" spans="1:21" ht="12.75" customHeight="1">
      <c r="A22" s="10" t="str">
        <f t="shared" si="0"/>
        <v/>
      </c>
      <c r="B22" s="10"/>
      <c r="C22" s="11"/>
      <c r="D22" s="11"/>
      <c r="E22" s="11"/>
      <c r="F22" s="10"/>
      <c r="G22" s="11"/>
      <c r="H22" s="36"/>
      <c r="I22" s="11"/>
      <c r="J22" s="12"/>
      <c r="K22" s="36"/>
      <c r="L22" s="13"/>
      <c r="M22" s="13"/>
      <c r="N22" s="13"/>
      <c r="O22" s="13"/>
      <c r="P22" s="13"/>
      <c r="Q22" s="13"/>
      <c r="R22" s="19" t="str">
        <f t="shared" si="1"/>
        <v/>
      </c>
      <c r="S22" s="13"/>
      <c r="T22" s="11"/>
      <c r="U22" s="2" t="s">
        <v>1605</v>
      </c>
    </row>
    <row r="23" spans="1:21" ht="12.75" customHeight="1">
      <c r="A23" s="10" t="str">
        <f t="shared" si="0"/>
        <v/>
      </c>
      <c r="B23" s="10"/>
      <c r="C23" s="11"/>
      <c r="D23" s="11"/>
      <c r="E23" s="11"/>
      <c r="F23" s="10"/>
      <c r="G23" s="11"/>
      <c r="H23" s="36"/>
      <c r="I23" s="11"/>
      <c r="J23" s="12"/>
      <c r="K23" s="36"/>
      <c r="L23" s="13"/>
      <c r="M23" s="13"/>
      <c r="N23" s="13"/>
      <c r="O23" s="13"/>
      <c r="P23" s="13"/>
      <c r="Q23" s="13"/>
      <c r="R23" s="19" t="str">
        <f t="shared" si="1"/>
        <v/>
      </c>
      <c r="S23" s="13"/>
      <c r="T23" s="11"/>
      <c r="U23" s="2" t="s">
        <v>1606</v>
      </c>
    </row>
    <row r="24" spans="1:21" ht="12.75" customHeight="1">
      <c r="A24" s="10" t="str">
        <f t="shared" si="0"/>
        <v/>
      </c>
      <c r="B24" s="10"/>
      <c r="C24" s="11"/>
      <c r="D24" s="11"/>
      <c r="E24" s="11"/>
      <c r="F24" s="10"/>
      <c r="G24" s="11"/>
      <c r="H24" s="36"/>
      <c r="I24" s="11"/>
      <c r="J24" s="12"/>
      <c r="K24" s="36"/>
      <c r="L24" s="13"/>
      <c r="M24" s="13"/>
      <c r="N24" s="13"/>
      <c r="O24" s="13"/>
      <c r="P24" s="13"/>
      <c r="Q24" s="13"/>
      <c r="R24" s="19" t="str">
        <f t="shared" si="1"/>
        <v/>
      </c>
      <c r="S24" s="13"/>
      <c r="T24" s="11"/>
      <c r="U24" s="2" t="s">
        <v>1607</v>
      </c>
    </row>
    <row r="25" spans="1:21" ht="12.75" customHeight="1">
      <c r="A25" s="664" t="s">
        <v>1608</v>
      </c>
      <c r="B25" s="672"/>
      <c r="C25" s="672"/>
      <c r="D25" s="673"/>
      <c r="E25" s="11"/>
      <c r="F25" s="10"/>
      <c r="G25" s="11"/>
      <c r="H25" s="36"/>
      <c r="I25" s="11"/>
      <c r="J25" s="38"/>
      <c r="K25" s="36"/>
      <c r="L25" s="13">
        <f>SUM(L8:L24)</f>
        <v>0</v>
      </c>
      <c r="M25" s="13">
        <f>SUM(M8:M24)</f>
        <v>0</v>
      </c>
      <c r="N25" s="13">
        <f>SUM(N8:N24)</f>
        <v>0</v>
      </c>
      <c r="O25" s="13">
        <f>SUM(O8:O24)</f>
        <v>0</v>
      </c>
      <c r="P25" s="13"/>
      <c r="Q25" s="13">
        <f>SUM(Q8:Q24)</f>
        <v>0</v>
      </c>
      <c r="R25" s="19" t="str">
        <f t="shared" si="1"/>
        <v/>
      </c>
      <c r="S25" s="13"/>
      <c r="T25" s="11"/>
    </row>
    <row r="26" spans="1:21" ht="12.75" customHeight="1">
      <c r="A26" s="664" t="s">
        <v>1609</v>
      </c>
      <c r="B26" s="672"/>
      <c r="C26" s="672"/>
      <c r="D26" s="673"/>
      <c r="E26" s="11"/>
      <c r="F26" s="10"/>
      <c r="G26" s="11"/>
      <c r="H26" s="36"/>
      <c r="I26" s="11"/>
      <c r="J26" s="38"/>
      <c r="K26" s="36"/>
      <c r="L26" s="13"/>
      <c r="M26" s="13">
        <f>N25</f>
        <v>0</v>
      </c>
      <c r="N26" s="13"/>
      <c r="O26" s="13"/>
      <c r="P26" s="13"/>
      <c r="Q26" s="13"/>
      <c r="R26" s="19"/>
      <c r="S26" s="13"/>
      <c r="T26" s="11"/>
    </row>
    <row r="27" spans="1:21" ht="15.75" customHeight="1">
      <c r="A27" s="706" t="s">
        <v>1610</v>
      </c>
      <c r="B27" s="676"/>
      <c r="C27" s="676"/>
      <c r="D27" s="676"/>
      <c r="E27" s="31"/>
      <c r="F27" s="14"/>
      <c r="G27" s="16"/>
      <c r="H27" s="19"/>
      <c r="I27" s="19"/>
      <c r="J27" s="19"/>
      <c r="K27" s="19"/>
      <c r="L27" s="19">
        <f>L25-L26</f>
        <v>0</v>
      </c>
      <c r="M27" s="19">
        <f>M25-M26</f>
        <v>0</v>
      </c>
      <c r="N27" s="19"/>
      <c r="O27" s="154">
        <f>O25</f>
        <v>0</v>
      </c>
      <c r="P27" s="19"/>
      <c r="Q27" s="154">
        <f>Q25</f>
        <v>0</v>
      </c>
      <c r="R27" s="19" t="str">
        <f>IF(M27-N27=0,"",(Q27-M27+N27)/(M27-N27)*100)</f>
        <v/>
      </c>
      <c r="S27" s="19"/>
      <c r="T27" s="147"/>
    </row>
    <row r="28" spans="1:21" ht="15.75" customHeight="1">
      <c r="A28" s="3" t="str">
        <f>基本信息输入表!$K$6&amp;"填表人："&amp;基本信息输入表!$M$57</f>
        <v>被评估单位填表人：</v>
      </c>
      <c r="Q28" s="3" t="str">
        <f>"评估人员："&amp;基本信息输入表!$Q$57</f>
        <v>评估人员：</v>
      </c>
      <c r="U28" s="3" t="s">
        <v>533</v>
      </c>
    </row>
    <row r="29" spans="1:21" ht="15.75" customHeight="1">
      <c r="A29" s="3" t="str">
        <f>"填表日期："&amp;YEAR(基本信息输入表!$O$57)&amp;"年"&amp;MONTH(基本信息输入表!$O$57)&amp;"月"&amp;DAY(基本信息输入表!$O$57)&amp;"日"</f>
        <v>填表日期：1900年1月0日</v>
      </c>
    </row>
  </sheetData>
  <mergeCells count="24">
    <mergeCell ref="T6:T7"/>
    <mergeCell ref="A25:D25"/>
    <mergeCell ref="A26:D26"/>
    <mergeCell ref="A27:D27"/>
    <mergeCell ref="A6:A7"/>
    <mergeCell ref="B6:B7"/>
    <mergeCell ref="C6:C7"/>
    <mergeCell ref="D6:D7"/>
    <mergeCell ref="A2:T2"/>
    <mergeCell ref="A3:T3"/>
    <mergeCell ref="R4:T4"/>
    <mergeCell ref="Q5:T5"/>
    <mergeCell ref="L6:M6"/>
    <mergeCell ref="O6:Q6"/>
    <mergeCell ref="E6:E7"/>
    <mergeCell ref="F6:F7"/>
    <mergeCell ref="G6:G7"/>
    <mergeCell ref="H6:H7"/>
    <mergeCell ref="I6:I7"/>
    <mergeCell ref="J6:J7"/>
    <mergeCell ref="K6:K7"/>
    <mergeCell ref="N6:N7"/>
    <mergeCell ref="R6:R7"/>
    <mergeCell ref="S6:S7"/>
  </mergeCells>
  <phoneticPr fontId="33" type="noConversion"/>
  <hyperlinks>
    <hyperlink ref="A1" location="索引目录!A1" display="返回索引目录" xr:uid="{00000000-0004-0000-3A00-000000000000}"/>
  </hyperlinks>
  <printOptions horizontalCentered="1"/>
  <pageMargins left="0.98402777777777795" right="0.98402777777777795" top="0.98402777777777795" bottom="0.98402777777777795" header="0.47222222222222199" footer="0.35416666666666702"/>
  <pageSetup paperSize="9" scale="7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A1:U29"/>
  <sheetViews>
    <sheetView showGridLines="0" zoomScale="96" zoomScaleNormal="96" workbookViewId="0">
      <selection activeCell="M8" sqref="M8:R8"/>
    </sheetView>
  </sheetViews>
  <sheetFormatPr defaultColWidth="9" defaultRowHeight="15.75" customHeight="1"/>
  <cols>
    <col min="1" max="1" width="4.5" style="3" customWidth="1"/>
    <col min="2" max="2" width="8.5" style="3" customWidth="1"/>
    <col min="3" max="3" width="11.25" style="3" customWidth="1"/>
    <col min="4" max="4" width="7.75" style="3" customWidth="1"/>
    <col min="5" max="6" width="4.75" style="3" customWidth="1"/>
    <col min="7" max="7" width="16.25" style="3" customWidth="1"/>
    <col min="8" max="8" width="4.25" style="3" customWidth="1"/>
    <col min="9" max="10" width="4.75" style="3" customWidth="1"/>
    <col min="11" max="12" width="5" style="3" customWidth="1"/>
    <col min="13" max="13" width="8.25" style="3" customWidth="1"/>
    <col min="14" max="14" width="9.75" style="3" customWidth="1"/>
    <col min="15" max="15" width="9" style="3" customWidth="1"/>
    <col min="16" max="16" width="5.5" style="3" customWidth="1"/>
    <col min="17" max="17" width="7.75" style="3" customWidth="1"/>
    <col min="18" max="18" width="9.75" style="3" customWidth="1"/>
    <col min="19" max="19" width="7.75" style="3" customWidth="1"/>
    <col min="20" max="20" width="5.75" style="3" customWidth="1"/>
    <col min="21" max="21" width="8.25" style="3" customWidth="1"/>
    <col min="22" max="23" width="9" style="3" customWidth="1"/>
    <col min="24" max="16384" width="9" style="3"/>
  </cols>
  <sheetData>
    <row r="1" spans="1:21" ht="15.75" customHeight="1">
      <c r="A1" s="4" t="s">
        <v>125</v>
      </c>
    </row>
    <row r="2" spans="1:21" s="1" customFormat="1" ht="30" customHeight="1">
      <c r="A2" s="651" t="s">
        <v>1611</v>
      </c>
      <c r="B2" s="652"/>
      <c r="C2" s="652"/>
      <c r="D2" s="652"/>
      <c r="E2" s="652"/>
      <c r="F2" s="652"/>
      <c r="G2" s="652"/>
      <c r="H2" s="652"/>
      <c r="I2" s="652"/>
      <c r="J2" s="652"/>
      <c r="K2" s="652"/>
      <c r="L2" s="652"/>
      <c r="M2" s="652"/>
      <c r="N2" s="652"/>
      <c r="O2" s="652"/>
      <c r="P2" s="652"/>
      <c r="Q2" s="652"/>
      <c r="R2" s="652"/>
      <c r="S2" s="652"/>
      <c r="T2" s="652"/>
    </row>
    <row r="3" spans="1:21"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row>
    <row r="4" spans="1:21" ht="14.25" customHeight="1">
      <c r="A4" s="2"/>
      <c r="B4" s="2"/>
      <c r="C4" s="2"/>
      <c r="D4" s="2"/>
      <c r="E4" s="2"/>
      <c r="F4" s="2"/>
      <c r="G4" s="2"/>
      <c r="H4" s="2"/>
      <c r="I4" s="2"/>
      <c r="J4" s="2"/>
      <c r="K4" s="2"/>
      <c r="L4" s="2"/>
      <c r="M4" s="2"/>
      <c r="N4" s="2"/>
      <c r="O4" s="2"/>
      <c r="P4" s="2"/>
      <c r="Q4" s="2"/>
      <c r="R4" s="2"/>
      <c r="S4" s="2"/>
      <c r="T4" s="2" t="s">
        <v>1612</v>
      </c>
    </row>
    <row r="5" spans="1:21" ht="15.75" customHeight="1">
      <c r="A5" s="662" t="str">
        <f>基本信息输入表!K6&amp;"："&amp;基本信息输入表!M6</f>
        <v>被评估单位：西安曲江影视投资（集团）有限公司</v>
      </c>
      <c r="B5" s="676"/>
      <c r="C5" s="676"/>
      <c r="D5" s="676"/>
      <c r="E5" s="676"/>
      <c r="F5" s="676"/>
      <c r="G5" s="676"/>
      <c r="H5" s="17"/>
      <c r="I5" s="17"/>
      <c r="J5" s="17"/>
      <c r="K5" s="17"/>
      <c r="L5" s="17"/>
      <c r="T5" s="17" t="s">
        <v>561</v>
      </c>
    </row>
    <row r="6" spans="1:21" s="2" customFormat="1" ht="15.75" customHeight="1">
      <c r="A6" s="658" t="s">
        <v>127</v>
      </c>
      <c r="B6" s="658" t="s">
        <v>1551</v>
      </c>
      <c r="C6" s="658" t="s">
        <v>1586</v>
      </c>
      <c r="D6" s="658" t="s">
        <v>1613</v>
      </c>
      <c r="E6" s="668" t="s">
        <v>1614</v>
      </c>
      <c r="F6" s="668" t="s">
        <v>1615</v>
      </c>
      <c r="G6" s="668" t="s">
        <v>1616</v>
      </c>
      <c r="H6" s="668" t="s">
        <v>1617</v>
      </c>
      <c r="I6" s="668" t="s">
        <v>1618</v>
      </c>
      <c r="J6" s="671" t="s">
        <v>1619</v>
      </c>
      <c r="K6" s="668" t="s">
        <v>1589</v>
      </c>
      <c r="L6" s="671" t="s">
        <v>1561</v>
      </c>
      <c r="M6" s="658" t="s">
        <v>412</v>
      </c>
      <c r="N6" s="673"/>
      <c r="O6" s="671" t="s">
        <v>828</v>
      </c>
      <c r="P6" s="658" t="s">
        <v>413</v>
      </c>
      <c r="Q6" s="672"/>
      <c r="R6" s="673"/>
      <c r="S6" s="668" t="s">
        <v>415</v>
      </c>
      <c r="T6" s="668" t="s">
        <v>143</v>
      </c>
    </row>
    <row r="7" spans="1:21" s="2" customFormat="1" ht="12.75" customHeight="1">
      <c r="A7" s="675"/>
      <c r="B7" s="675"/>
      <c r="C7" s="675"/>
      <c r="D7" s="675"/>
      <c r="E7" s="675"/>
      <c r="F7" s="675"/>
      <c r="G7" s="675"/>
      <c r="H7" s="675"/>
      <c r="I7" s="675"/>
      <c r="J7" s="674"/>
      <c r="K7" s="675"/>
      <c r="L7" s="674"/>
      <c r="M7" s="71" t="s">
        <v>1443</v>
      </c>
      <c r="N7" s="72" t="s">
        <v>1444</v>
      </c>
      <c r="O7" s="674"/>
      <c r="P7" s="72" t="s">
        <v>1443</v>
      </c>
      <c r="Q7" s="73" t="s">
        <v>1009</v>
      </c>
      <c r="R7" s="72" t="s">
        <v>1444</v>
      </c>
      <c r="S7" s="675"/>
      <c r="T7" s="675"/>
      <c r="U7" s="2" t="s">
        <v>516</v>
      </c>
    </row>
    <row r="8" spans="1:21" ht="12.75" customHeight="1">
      <c r="A8" s="10" t="str">
        <f t="shared" ref="A8:A24" si="0">IF(C8="","",ROW()-7)</f>
        <v/>
      </c>
      <c r="B8" s="10"/>
      <c r="C8" s="11"/>
      <c r="D8" s="11"/>
      <c r="E8" s="36"/>
      <c r="F8" s="36"/>
      <c r="G8" s="24"/>
      <c r="H8" s="11"/>
      <c r="I8" s="11"/>
      <c r="J8" s="11"/>
      <c r="K8" s="12"/>
      <c r="L8" s="36"/>
      <c r="M8" s="13"/>
      <c r="N8" s="13"/>
      <c r="O8" s="13"/>
      <c r="P8" s="13"/>
      <c r="Q8" s="36"/>
      <c r="R8" s="13"/>
      <c r="S8" s="19" t="str">
        <f t="shared" ref="S8:S25" si="1">IF(N8-O8=0,"",(R8-N8+O8)/(N8-O8)*100)</f>
        <v/>
      </c>
      <c r="T8" s="11"/>
      <c r="U8" s="2" t="s">
        <v>1620</v>
      </c>
    </row>
    <row r="9" spans="1:21" ht="12.75" customHeight="1">
      <c r="A9" s="10" t="str">
        <f t="shared" si="0"/>
        <v/>
      </c>
      <c r="B9" s="10"/>
      <c r="C9" s="11"/>
      <c r="D9" s="11"/>
      <c r="E9" s="36"/>
      <c r="F9" s="36"/>
      <c r="G9" s="24"/>
      <c r="H9" s="11"/>
      <c r="I9" s="11"/>
      <c r="J9" s="11"/>
      <c r="K9" s="12"/>
      <c r="L9" s="36"/>
      <c r="M9" s="13"/>
      <c r="N9" s="13"/>
      <c r="O9" s="13"/>
      <c r="P9" s="13"/>
      <c r="Q9" s="36"/>
      <c r="R9" s="13"/>
      <c r="S9" s="19" t="str">
        <f t="shared" si="1"/>
        <v/>
      </c>
      <c r="T9" s="11"/>
      <c r="U9" s="2" t="s">
        <v>1621</v>
      </c>
    </row>
    <row r="10" spans="1:21" ht="12.75" customHeight="1">
      <c r="A10" s="10" t="str">
        <f t="shared" si="0"/>
        <v/>
      </c>
      <c r="B10" s="10"/>
      <c r="C10" s="11"/>
      <c r="D10" s="11"/>
      <c r="E10" s="36"/>
      <c r="F10" s="36"/>
      <c r="G10" s="24"/>
      <c r="H10" s="11"/>
      <c r="I10" s="11"/>
      <c r="J10" s="11"/>
      <c r="K10" s="12"/>
      <c r="L10" s="36"/>
      <c r="M10" s="13"/>
      <c r="N10" s="13"/>
      <c r="O10" s="13"/>
      <c r="P10" s="13"/>
      <c r="Q10" s="36"/>
      <c r="R10" s="13"/>
      <c r="S10" s="19" t="str">
        <f t="shared" si="1"/>
        <v/>
      </c>
      <c r="T10" s="11"/>
      <c r="U10" s="2" t="s">
        <v>1622</v>
      </c>
    </row>
    <row r="11" spans="1:21" ht="12.75" customHeight="1">
      <c r="A11" s="10" t="str">
        <f t="shared" si="0"/>
        <v/>
      </c>
      <c r="B11" s="10"/>
      <c r="C11" s="11"/>
      <c r="D11" s="11"/>
      <c r="E11" s="36"/>
      <c r="F11" s="36"/>
      <c r="G11" s="24"/>
      <c r="H11" s="11"/>
      <c r="I11" s="11"/>
      <c r="J11" s="11"/>
      <c r="K11" s="12"/>
      <c r="L11" s="36"/>
      <c r="M11" s="13"/>
      <c r="N11" s="13"/>
      <c r="O11" s="13"/>
      <c r="P11" s="13"/>
      <c r="Q11" s="36"/>
      <c r="R11" s="13"/>
      <c r="S11" s="19" t="str">
        <f t="shared" si="1"/>
        <v/>
      </c>
      <c r="T11" s="11"/>
      <c r="U11" s="2" t="s">
        <v>1623</v>
      </c>
    </row>
    <row r="12" spans="1:21" ht="12.75" customHeight="1">
      <c r="A12" s="10" t="str">
        <f t="shared" si="0"/>
        <v/>
      </c>
      <c r="B12" s="10"/>
      <c r="C12" s="11"/>
      <c r="D12" s="11"/>
      <c r="E12" s="36"/>
      <c r="F12" s="36"/>
      <c r="G12" s="24"/>
      <c r="H12" s="11"/>
      <c r="I12" s="11"/>
      <c r="J12" s="11"/>
      <c r="K12" s="12"/>
      <c r="L12" s="36"/>
      <c r="M12" s="13"/>
      <c r="N12" s="13"/>
      <c r="O12" s="13"/>
      <c r="P12" s="13"/>
      <c r="Q12" s="36"/>
      <c r="R12" s="13"/>
      <c r="S12" s="19" t="str">
        <f t="shared" si="1"/>
        <v/>
      </c>
      <c r="T12" s="11"/>
      <c r="U12" s="2" t="s">
        <v>1624</v>
      </c>
    </row>
    <row r="13" spans="1:21" ht="12.75" customHeight="1">
      <c r="A13" s="10" t="str">
        <f t="shared" si="0"/>
        <v/>
      </c>
      <c r="B13" s="10"/>
      <c r="C13" s="11"/>
      <c r="D13" s="11"/>
      <c r="E13" s="36"/>
      <c r="F13" s="36"/>
      <c r="G13" s="24"/>
      <c r="H13" s="11"/>
      <c r="I13" s="11"/>
      <c r="J13" s="11"/>
      <c r="K13" s="12"/>
      <c r="L13" s="36"/>
      <c r="M13" s="13"/>
      <c r="N13" s="13"/>
      <c r="O13" s="13"/>
      <c r="P13" s="13"/>
      <c r="Q13" s="36"/>
      <c r="R13" s="13"/>
      <c r="S13" s="19" t="str">
        <f t="shared" si="1"/>
        <v/>
      </c>
      <c r="T13" s="11"/>
      <c r="U13" s="2" t="s">
        <v>1625</v>
      </c>
    </row>
    <row r="14" spans="1:21" ht="12.75" customHeight="1">
      <c r="A14" s="10" t="str">
        <f t="shared" si="0"/>
        <v/>
      </c>
      <c r="B14" s="10"/>
      <c r="C14" s="11"/>
      <c r="D14" s="11"/>
      <c r="E14" s="36"/>
      <c r="F14" s="36"/>
      <c r="G14" s="24"/>
      <c r="H14" s="11"/>
      <c r="I14" s="11"/>
      <c r="J14" s="11"/>
      <c r="K14" s="12"/>
      <c r="L14" s="36"/>
      <c r="M14" s="13"/>
      <c r="N14" s="13"/>
      <c r="O14" s="13"/>
      <c r="P14" s="13"/>
      <c r="Q14" s="36"/>
      <c r="R14" s="13"/>
      <c r="S14" s="19" t="str">
        <f t="shared" si="1"/>
        <v/>
      </c>
      <c r="T14" s="11"/>
      <c r="U14" s="2" t="s">
        <v>1626</v>
      </c>
    </row>
    <row r="15" spans="1:21" ht="12.75" customHeight="1">
      <c r="A15" s="10" t="str">
        <f t="shared" si="0"/>
        <v/>
      </c>
      <c r="B15" s="10"/>
      <c r="C15" s="11"/>
      <c r="D15" s="11"/>
      <c r="E15" s="36"/>
      <c r="F15" s="36"/>
      <c r="G15" s="24"/>
      <c r="H15" s="11"/>
      <c r="I15" s="11"/>
      <c r="J15" s="11"/>
      <c r="K15" s="12"/>
      <c r="L15" s="36"/>
      <c r="M15" s="13"/>
      <c r="N15" s="13"/>
      <c r="O15" s="13"/>
      <c r="P15" s="13"/>
      <c r="Q15" s="36"/>
      <c r="R15" s="13"/>
      <c r="S15" s="19" t="str">
        <f t="shared" si="1"/>
        <v/>
      </c>
      <c r="T15" s="11"/>
      <c r="U15" s="2" t="s">
        <v>1627</v>
      </c>
    </row>
    <row r="16" spans="1:21" ht="12.75" customHeight="1">
      <c r="A16" s="10" t="str">
        <f t="shared" si="0"/>
        <v/>
      </c>
      <c r="B16" s="10"/>
      <c r="C16" s="11"/>
      <c r="D16" s="11"/>
      <c r="E16" s="36"/>
      <c r="F16" s="36"/>
      <c r="G16" s="24"/>
      <c r="H16" s="11"/>
      <c r="I16" s="11"/>
      <c r="J16" s="11"/>
      <c r="K16" s="12"/>
      <c r="L16" s="36"/>
      <c r="M16" s="13"/>
      <c r="N16" s="13"/>
      <c r="O16" s="13"/>
      <c r="P16" s="13"/>
      <c r="Q16" s="36"/>
      <c r="R16" s="13"/>
      <c r="S16" s="19" t="str">
        <f t="shared" si="1"/>
        <v/>
      </c>
      <c r="T16" s="11"/>
      <c r="U16" s="2" t="s">
        <v>1628</v>
      </c>
    </row>
    <row r="17" spans="1:21" ht="12.75" customHeight="1">
      <c r="A17" s="10" t="str">
        <f t="shared" si="0"/>
        <v/>
      </c>
      <c r="B17" s="10"/>
      <c r="C17" s="11"/>
      <c r="D17" s="11"/>
      <c r="E17" s="36"/>
      <c r="F17" s="36"/>
      <c r="G17" s="24"/>
      <c r="H17" s="11"/>
      <c r="I17" s="11"/>
      <c r="J17" s="11"/>
      <c r="K17" s="12"/>
      <c r="L17" s="36"/>
      <c r="M17" s="13"/>
      <c r="N17" s="13"/>
      <c r="O17" s="13"/>
      <c r="P17" s="13"/>
      <c r="Q17" s="36"/>
      <c r="R17" s="13"/>
      <c r="S17" s="19" t="str">
        <f t="shared" si="1"/>
        <v/>
      </c>
      <c r="T17" s="11"/>
      <c r="U17" s="2" t="s">
        <v>1629</v>
      </c>
    </row>
    <row r="18" spans="1:21" ht="12.75" customHeight="1">
      <c r="A18" s="10" t="str">
        <f t="shared" si="0"/>
        <v/>
      </c>
      <c r="B18" s="10"/>
      <c r="C18" s="11"/>
      <c r="D18" s="11"/>
      <c r="E18" s="36"/>
      <c r="F18" s="36"/>
      <c r="G18" s="24"/>
      <c r="H18" s="11"/>
      <c r="I18" s="11"/>
      <c r="J18" s="11"/>
      <c r="K18" s="12"/>
      <c r="L18" s="36"/>
      <c r="M18" s="13"/>
      <c r="N18" s="13"/>
      <c r="O18" s="13"/>
      <c r="P18" s="13"/>
      <c r="Q18" s="36"/>
      <c r="R18" s="13"/>
      <c r="S18" s="19" t="str">
        <f t="shared" si="1"/>
        <v/>
      </c>
      <c r="T18" s="11"/>
      <c r="U18" s="2" t="s">
        <v>1630</v>
      </c>
    </row>
    <row r="19" spans="1:21" ht="12.75" customHeight="1">
      <c r="A19" s="10" t="str">
        <f t="shared" si="0"/>
        <v/>
      </c>
      <c r="B19" s="10"/>
      <c r="C19" s="11"/>
      <c r="D19" s="11"/>
      <c r="E19" s="36"/>
      <c r="F19" s="36"/>
      <c r="G19" s="24"/>
      <c r="H19" s="11"/>
      <c r="I19" s="11"/>
      <c r="J19" s="11"/>
      <c r="K19" s="12"/>
      <c r="L19" s="36"/>
      <c r="M19" s="13"/>
      <c r="N19" s="13"/>
      <c r="O19" s="13"/>
      <c r="P19" s="13"/>
      <c r="Q19" s="36"/>
      <c r="R19" s="13"/>
      <c r="S19" s="19" t="str">
        <f t="shared" si="1"/>
        <v/>
      </c>
      <c r="T19" s="11"/>
      <c r="U19" s="2" t="s">
        <v>1631</v>
      </c>
    </row>
    <row r="20" spans="1:21" ht="12.75" customHeight="1">
      <c r="A20" s="10" t="str">
        <f t="shared" si="0"/>
        <v/>
      </c>
      <c r="B20" s="10"/>
      <c r="C20" s="11"/>
      <c r="D20" s="11"/>
      <c r="E20" s="36"/>
      <c r="F20" s="36"/>
      <c r="G20" s="24"/>
      <c r="H20" s="11"/>
      <c r="I20" s="11"/>
      <c r="J20" s="11"/>
      <c r="K20" s="12"/>
      <c r="L20" s="36"/>
      <c r="M20" s="13"/>
      <c r="N20" s="13"/>
      <c r="O20" s="13"/>
      <c r="P20" s="13"/>
      <c r="Q20" s="36"/>
      <c r="R20" s="13"/>
      <c r="S20" s="19" t="str">
        <f t="shared" si="1"/>
        <v/>
      </c>
      <c r="T20" s="11"/>
      <c r="U20" s="2" t="s">
        <v>1632</v>
      </c>
    </row>
    <row r="21" spans="1:21" ht="12.75" customHeight="1">
      <c r="A21" s="10" t="str">
        <f t="shared" si="0"/>
        <v/>
      </c>
      <c r="B21" s="10"/>
      <c r="C21" s="11"/>
      <c r="D21" s="11"/>
      <c r="E21" s="36"/>
      <c r="F21" s="36"/>
      <c r="G21" s="24"/>
      <c r="H21" s="11"/>
      <c r="I21" s="11"/>
      <c r="J21" s="11"/>
      <c r="K21" s="12"/>
      <c r="L21" s="36"/>
      <c r="M21" s="13"/>
      <c r="N21" s="13"/>
      <c r="O21" s="13"/>
      <c r="P21" s="13"/>
      <c r="Q21" s="36"/>
      <c r="R21" s="13"/>
      <c r="S21" s="19" t="str">
        <f t="shared" si="1"/>
        <v/>
      </c>
      <c r="T21" s="11"/>
      <c r="U21" s="2" t="s">
        <v>1633</v>
      </c>
    </row>
    <row r="22" spans="1:21" ht="12.75" customHeight="1">
      <c r="A22" s="10" t="str">
        <f t="shared" si="0"/>
        <v/>
      </c>
      <c r="B22" s="10"/>
      <c r="C22" s="11"/>
      <c r="D22" s="11"/>
      <c r="E22" s="36"/>
      <c r="F22" s="36"/>
      <c r="G22" s="24"/>
      <c r="H22" s="11"/>
      <c r="I22" s="11"/>
      <c r="J22" s="11"/>
      <c r="K22" s="12"/>
      <c r="L22" s="36"/>
      <c r="M22" s="13"/>
      <c r="N22" s="13"/>
      <c r="O22" s="13"/>
      <c r="P22" s="13"/>
      <c r="Q22" s="36"/>
      <c r="R22" s="13"/>
      <c r="S22" s="19" t="str">
        <f t="shared" si="1"/>
        <v/>
      </c>
      <c r="T22" s="11"/>
      <c r="U22" s="2" t="s">
        <v>1634</v>
      </c>
    </row>
    <row r="23" spans="1:21" ht="12.75" customHeight="1">
      <c r="A23" s="10" t="str">
        <f t="shared" si="0"/>
        <v/>
      </c>
      <c r="B23" s="10"/>
      <c r="C23" s="11"/>
      <c r="D23" s="11"/>
      <c r="E23" s="36"/>
      <c r="F23" s="36"/>
      <c r="G23" s="24"/>
      <c r="H23" s="11"/>
      <c r="I23" s="11"/>
      <c r="J23" s="11"/>
      <c r="K23" s="12"/>
      <c r="L23" s="36"/>
      <c r="M23" s="13"/>
      <c r="N23" s="13"/>
      <c r="O23" s="13"/>
      <c r="P23" s="13"/>
      <c r="Q23" s="36"/>
      <c r="R23" s="13"/>
      <c r="S23" s="19" t="str">
        <f t="shared" si="1"/>
        <v/>
      </c>
      <c r="T23" s="11"/>
      <c r="U23" s="2" t="s">
        <v>1635</v>
      </c>
    </row>
    <row r="24" spans="1:21" ht="12.75" customHeight="1">
      <c r="A24" s="10" t="str">
        <f t="shared" si="0"/>
        <v/>
      </c>
      <c r="B24" s="10"/>
      <c r="C24" s="11"/>
      <c r="D24" s="11"/>
      <c r="E24" s="36"/>
      <c r="F24" s="36"/>
      <c r="G24" s="24"/>
      <c r="H24" s="11"/>
      <c r="I24" s="11"/>
      <c r="J24" s="11"/>
      <c r="K24" s="12"/>
      <c r="L24" s="36"/>
      <c r="M24" s="13"/>
      <c r="N24" s="13"/>
      <c r="O24" s="13"/>
      <c r="P24" s="13"/>
      <c r="Q24" s="36"/>
      <c r="R24" s="13"/>
      <c r="S24" s="19" t="str">
        <f t="shared" si="1"/>
        <v/>
      </c>
      <c r="T24" s="11"/>
      <c r="U24" s="2" t="s">
        <v>1636</v>
      </c>
    </row>
    <row r="25" spans="1:21" ht="12.75" customHeight="1">
      <c r="A25" s="664" t="s">
        <v>1637</v>
      </c>
      <c r="B25" s="672"/>
      <c r="C25" s="672"/>
      <c r="D25" s="672"/>
      <c r="E25" s="673"/>
      <c r="F25" s="57"/>
      <c r="G25" s="24"/>
      <c r="H25" s="11"/>
      <c r="I25" s="11"/>
      <c r="J25" s="11"/>
      <c r="K25" s="38"/>
      <c r="L25" s="36"/>
      <c r="M25" s="13">
        <f>SUM(M8:M24)</f>
        <v>0</v>
      </c>
      <c r="N25" s="13">
        <f>SUM(N8:N24)</f>
        <v>0</v>
      </c>
      <c r="O25" s="13">
        <f>SUM(O8:O24)</f>
        <v>0</v>
      </c>
      <c r="P25" s="13">
        <f>SUM(P8:P24)</f>
        <v>0</v>
      </c>
      <c r="Q25" s="13"/>
      <c r="R25" s="13">
        <f>SUM(R8:R24)</f>
        <v>0</v>
      </c>
      <c r="S25" s="19" t="str">
        <f t="shared" si="1"/>
        <v/>
      </c>
      <c r="T25" s="11"/>
      <c r="U25" s="2"/>
    </row>
    <row r="26" spans="1:21" ht="12.75" customHeight="1">
      <c r="A26" s="664" t="s">
        <v>1638</v>
      </c>
      <c r="B26" s="672"/>
      <c r="C26" s="672"/>
      <c r="D26" s="672"/>
      <c r="E26" s="673"/>
      <c r="F26" s="57"/>
      <c r="G26" s="24"/>
      <c r="H26" s="11"/>
      <c r="I26" s="11"/>
      <c r="J26" s="11"/>
      <c r="K26" s="38"/>
      <c r="L26" s="36"/>
      <c r="M26" s="13"/>
      <c r="N26" s="13">
        <f>O25</f>
        <v>0</v>
      </c>
      <c r="O26" s="13"/>
      <c r="P26" s="13"/>
      <c r="Q26" s="13"/>
      <c r="R26" s="13"/>
      <c r="S26" s="19"/>
      <c r="T26" s="11"/>
    </row>
    <row r="27" spans="1:21" ht="15.75" customHeight="1">
      <c r="A27" s="659" t="s">
        <v>1639</v>
      </c>
      <c r="B27" s="676"/>
      <c r="C27" s="676"/>
      <c r="D27" s="676"/>
      <c r="E27" s="677"/>
      <c r="F27" s="14"/>
      <c r="G27" s="190"/>
      <c r="H27" s="14"/>
      <c r="I27" s="16"/>
      <c r="J27" s="16"/>
      <c r="K27" s="19"/>
      <c r="L27" s="19"/>
      <c r="M27" s="19">
        <f>M25-M26</f>
        <v>0</v>
      </c>
      <c r="N27" s="19">
        <f>N25-N26</f>
        <v>0</v>
      </c>
      <c r="O27" s="19"/>
      <c r="P27" s="154">
        <f>P25</f>
        <v>0</v>
      </c>
      <c r="Q27" s="19"/>
      <c r="R27" s="154">
        <f>R25</f>
        <v>0</v>
      </c>
      <c r="S27" s="19" t="str">
        <f>IF(N27-O27=0,"",(R27-N27+O27)/(N27-O27)*100)</f>
        <v/>
      </c>
      <c r="T27" s="19"/>
    </row>
    <row r="28" spans="1:21" ht="15.75" customHeight="1">
      <c r="A28" s="3" t="str">
        <f>基本信息输入表!$K$6&amp;"填表人："&amp;基本信息输入表!$M$58</f>
        <v>被评估单位填表人：</v>
      </c>
      <c r="R28" s="3" t="str">
        <f>"评估人员："&amp;基本信息输入表!$Q$58</f>
        <v>评估人员：</v>
      </c>
      <c r="U28" s="3" t="s">
        <v>533</v>
      </c>
    </row>
    <row r="29" spans="1:21" ht="15.75" customHeight="1">
      <c r="A29" s="3" t="str">
        <f>"填表日期："&amp;YEAR(基本信息输入表!$O$58)&amp;"年"&amp;MONTH(基本信息输入表!$O$58)&amp;"月"&amp;DAY(基本信息输入表!$O$58)&amp;"日"</f>
        <v>填表日期：1900年1月0日</v>
      </c>
    </row>
  </sheetData>
  <mergeCells count="23">
    <mergeCell ref="A25:E25"/>
    <mergeCell ref="A26:E26"/>
    <mergeCell ref="A27:E27"/>
    <mergeCell ref="A6:A7"/>
    <mergeCell ref="B6:B7"/>
    <mergeCell ref="C6:C7"/>
    <mergeCell ref="D6:D7"/>
    <mergeCell ref="E6:E7"/>
    <mergeCell ref="A2:T2"/>
    <mergeCell ref="A3:T3"/>
    <mergeCell ref="A5:G5"/>
    <mergeCell ref="M6:N6"/>
    <mergeCell ref="P6:R6"/>
    <mergeCell ref="F6:F7"/>
    <mergeCell ref="G6:G7"/>
    <mergeCell ref="H6:H7"/>
    <mergeCell ref="I6:I7"/>
    <mergeCell ref="J6:J7"/>
    <mergeCell ref="K6:K7"/>
    <mergeCell ref="L6:L7"/>
    <mergeCell ref="O6:O7"/>
    <mergeCell ref="S6:S7"/>
    <mergeCell ref="T6:T7"/>
  </mergeCells>
  <phoneticPr fontId="33" type="noConversion"/>
  <hyperlinks>
    <hyperlink ref="A1" location="索引目录!A1" display="返回索引目录" xr:uid="{00000000-0004-0000-3B00-000000000000}"/>
  </hyperlinks>
  <printOptions horizontalCentered="1"/>
  <pageMargins left="0.98402777777777795" right="0.98402777777777795" top="0.98402777777777795" bottom="0.98402777777777795" header="0.47222222222222199" footer="0.35416666666666702"/>
  <pageSetup paperSize="9" scale="80"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29"/>
  <sheetViews>
    <sheetView showGridLines="0" zoomScale="96" zoomScaleNormal="96" workbookViewId="0">
      <selection activeCell="L20" sqref="L20"/>
    </sheetView>
  </sheetViews>
  <sheetFormatPr defaultColWidth="9" defaultRowHeight="18" customHeight="1"/>
  <cols>
    <col min="1" max="1" width="17.75" style="413" customWidth="1"/>
    <col min="2" max="2" width="10.5" style="416" customWidth="1"/>
    <col min="3" max="3" width="8" style="416" customWidth="1"/>
    <col min="4" max="4" width="13" style="416" customWidth="1"/>
    <col min="5" max="5" width="12" style="416" customWidth="1"/>
    <col min="6" max="6" width="11.75" style="416" customWidth="1"/>
    <col min="7" max="7" width="11.25" style="416" customWidth="1"/>
    <col min="8" max="8" width="16.75" style="416" customWidth="1"/>
    <col min="9" max="9" width="18.25" style="416" customWidth="1"/>
    <col min="10" max="10" width="13.75" style="416" customWidth="1"/>
    <col min="11" max="11" width="29.5" style="416" customWidth="1"/>
    <col min="12" max="13" width="9" style="416" customWidth="1"/>
    <col min="14" max="16384" width="9" style="416"/>
  </cols>
  <sheetData>
    <row r="1" spans="1:12" s="412" customFormat="1" ht="30.75" customHeight="1">
      <c r="A1" s="417" t="s">
        <v>32</v>
      </c>
      <c r="B1" s="418"/>
      <c r="C1" s="418"/>
      <c r="D1" s="418"/>
      <c r="E1" s="418"/>
      <c r="F1" s="418"/>
      <c r="G1" s="418"/>
      <c r="H1" s="418"/>
      <c r="I1" s="418"/>
      <c r="J1" s="418"/>
      <c r="K1" s="418"/>
    </row>
    <row r="2" spans="1:12" ht="18" customHeight="1">
      <c r="A2" s="613" t="str">
        <f>"评估基准日："&amp;TEXT(基本信息输入表!M7,"yyyy年mm月dd日")</f>
        <v>评估基准日：2025年07月31日</v>
      </c>
      <c r="B2" s="614"/>
      <c r="C2" s="614"/>
      <c r="D2" s="614"/>
      <c r="E2" s="614"/>
      <c r="F2" s="614"/>
      <c r="G2" s="614"/>
      <c r="H2" s="614"/>
      <c r="I2" s="614"/>
      <c r="J2" s="614"/>
      <c r="K2" s="614"/>
    </row>
    <row r="3" spans="1:12" ht="17.25" customHeight="1">
      <c r="A3" s="420" t="s">
        <v>184</v>
      </c>
      <c r="B3" s="419"/>
      <c r="C3" s="419"/>
      <c r="D3" s="419"/>
      <c r="E3" s="419"/>
      <c r="F3" s="419"/>
      <c r="G3" s="419"/>
      <c r="H3" s="419"/>
      <c r="I3" s="445"/>
      <c r="J3" s="446"/>
      <c r="K3" s="447"/>
    </row>
    <row r="4" spans="1:12" s="413" customFormat="1" ht="18" customHeight="1">
      <c r="A4" s="421" t="s">
        <v>185</v>
      </c>
      <c r="B4" s="422" t="s">
        <v>186</v>
      </c>
      <c r="C4" s="615"/>
      <c r="D4" s="616"/>
      <c r="E4" s="616"/>
      <c r="F4" s="616"/>
      <c r="G4" s="617"/>
      <c r="H4" s="422" t="s">
        <v>187</v>
      </c>
      <c r="I4" s="423"/>
      <c r="J4" s="448" t="s">
        <v>188</v>
      </c>
      <c r="K4" s="449"/>
      <c r="L4" s="416"/>
    </row>
    <row r="5" spans="1:12" s="413" customFormat="1" ht="18" customHeight="1">
      <c r="A5" s="424"/>
      <c r="B5" s="425" t="s">
        <v>189</v>
      </c>
      <c r="C5" s="618"/>
      <c r="D5" s="600"/>
      <c r="E5" s="600"/>
      <c r="F5" s="600"/>
      <c r="G5" s="601"/>
      <c r="H5" s="629" t="s">
        <v>190</v>
      </c>
      <c r="I5" s="620"/>
      <c r="J5" s="450" t="s">
        <v>191</v>
      </c>
      <c r="K5" s="451"/>
      <c r="L5" s="416"/>
    </row>
    <row r="6" spans="1:12" s="413" customFormat="1" ht="18" customHeight="1">
      <c r="A6" s="428" t="s">
        <v>192</v>
      </c>
      <c r="B6" s="619"/>
      <c r="C6" s="600"/>
      <c r="D6" s="600"/>
      <c r="E6" s="601"/>
      <c r="F6" s="427" t="s">
        <v>193</v>
      </c>
      <c r="G6" s="426"/>
      <c r="H6" s="621"/>
      <c r="I6" s="621"/>
      <c r="J6" s="450" t="s">
        <v>194</v>
      </c>
      <c r="K6" s="451"/>
    </row>
    <row r="7" spans="1:12" s="413" customFormat="1" ht="18" customHeight="1">
      <c r="A7" s="429" t="s">
        <v>195</v>
      </c>
      <c r="B7" s="619"/>
      <c r="C7" s="600"/>
      <c r="D7" s="600"/>
      <c r="E7" s="601"/>
      <c r="F7" s="427" t="s">
        <v>193</v>
      </c>
      <c r="G7" s="426"/>
      <c r="H7" s="629" t="s">
        <v>196</v>
      </c>
      <c r="I7" s="619"/>
      <c r="J7" s="450" t="s">
        <v>191</v>
      </c>
      <c r="K7" s="451"/>
    </row>
    <row r="8" spans="1:12" s="413" customFormat="1" ht="18" customHeight="1">
      <c r="A8" s="429" t="s">
        <v>197</v>
      </c>
      <c r="B8" s="426"/>
      <c r="C8" s="427" t="s">
        <v>198</v>
      </c>
      <c r="D8" s="426"/>
      <c r="E8" s="430" t="s">
        <v>199</v>
      </c>
      <c r="F8" s="431"/>
      <c r="G8" s="432"/>
      <c r="H8" s="621"/>
      <c r="I8" s="621"/>
      <c r="J8" s="450" t="s">
        <v>194</v>
      </c>
      <c r="K8" s="452"/>
    </row>
    <row r="9" spans="1:12" s="413" customFormat="1" ht="27.4" customHeight="1">
      <c r="A9" s="428" t="s">
        <v>200</v>
      </c>
      <c r="B9" s="622"/>
      <c r="C9" s="600"/>
      <c r="D9" s="600"/>
      <c r="E9" s="600"/>
      <c r="F9" s="600"/>
      <c r="G9" s="601"/>
      <c r="H9" s="425" t="s">
        <v>201</v>
      </c>
      <c r="I9" s="453" t="s">
        <v>202</v>
      </c>
      <c r="J9" s="425" t="s">
        <v>203</v>
      </c>
      <c r="K9" s="454" t="s">
        <v>204</v>
      </c>
    </row>
    <row r="10" spans="1:12" s="414" customFormat="1" ht="18" customHeight="1">
      <c r="A10" s="630" t="s">
        <v>205</v>
      </c>
      <c r="B10" s="631"/>
      <c r="C10" s="631"/>
      <c r="D10" s="631"/>
      <c r="E10" s="631"/>
      <c r="F10" s="631"/>
      <c r="G10" s="632"/>
      <c r="H10" s="434" t="s">
        <v>206</v>
      </c>
      <c r="I10" s="442"/>
      <c r="J10" s="434" t="s">
        <v>207</v>
      </c>
      <c r="K10" s="455"/>
    </row>
    <row r="11" spans="1:12" s="414" customFormat="1" ht="18" customHeight="1">
      <c r="A11" s="633"/>
      <c r="B11" s="634"/>
      <c r="C11" s="634"/>
      <c r="D11" s="634"/>
      <c r="E11" s="634"/>
      <c r="F11" s="634"/>
      <c r="G11" s="635"/>
      <c r="H11" s="427" t="s">
        <v>208</v>
      </c>
      <c r="I11" s="427" t="s">
        <v>209</v>
      </c>
      <c r="J11" s="427" t="s">
        <v>208</v>
      </c>
      <c r="K11" s="456" t="s">
        <v>209</v>
      </c>
    </row>
    <row r="12" spans="1:12" s="415" customFormat="1" ht="18" customHeight="1">
      <c r="A12" s="435">
        <v>1</v>
      </c>
      <c r="B12" s="623"/>
      <c r="C12" s="600"/>
      <c r="D12" s="600"/>
      <c r="E12" s="600"/>
      <c r="F12" s="600"/>
      <c r="G12" s="601"/>
      <c r="H12" s="436"/>
      <c r="I12" s="457"/>
      <c r="J12" s="436"/>
      <c r="K12" s="458"/>
      <c r="L12" s="416"/>
    </row>
    <row r="13" spans="1:12" ht="18" customHeight="1">
      <c r="A13" s="435">
        <v>2</v>
      </c>
      <c r="B13" s="623"/>
      <c r="C13" s="600"/>
      <c r="D13" s="600"/>
      <c r="E13" s="600"/>
      <c r="F13" s="600"/>
      <c r="G13" s="601"/>
      <c r="H13" s="436"/>
      <c r="I13" s="457"/>
      <c r="J13" s="436"/>
      <c r="K13" s="458"/>
    </row>
    <row r="14" spans="1:12" ht="18" customHeight="1">
      <c r="A14" s="435">
        <v>3</v>
      </c>
      <c r="B14" s="623"/>
      <c r="C14" s="600"/>
      <c r="D14" s="600"/>
      <c r="E14" s="600"/>
      <c r="F14" s="600"/>
      <c r="G14" s="601"/>
      <c r="H14" s="436"/>
      <c r="I14" s="457"/>
      <c r="J14" s="436"/>
      <c r="K14" s="458"/>
    </row>
    <row r="15" spans="1:12" ht="18" customHeight="1">
      <c r="A15" s="435">
        <v>4</v>
      </c>
      <c r="B15" s="623"/>
      <c r="C15" s="600"/>
      <c r="D15" s="600"/>
      <c r="E15" s="600"/>
      <c r="F15" s="600"/>
      <c r="G15" s="601"/>
      <c r="H15" s="437"/>
      <c r="I15" s="459"/>
      <c r="J15" s="459"/>
      <c r="K15" s="460"/>
    </row>
    <row r="16" spans="1:12" ht="18" customHeight="1">
      <c r="A16" s="435">
        <v>5</v>
      </c>
      <c r="B16" s="623"/>
      <c r="C16" s="600"/>
      <c r="D16" s="600"/>
      <c r="E16" s="600"/>
      <c r="F16" s="600"/>
      <c r="G16" s="601"/>
      <c r="H16" s="437"/>
      <c r="I16" s="459"/>
      <c r="J16" s="459"/>
      <c r="K16" s="460"/>
    </row>
    <row r="17" spans="1:11" ht="18" customHeight="1">
      <c r="A17" s="438" t="s">
        <v>210</v>
      </c>
      <c r="B17" s="623"/>
      <c r="C17" s="600"/>
      <c r="D17" s="600"/>
      <c r="E17" s="600"/>
      <c r="F17" s="600"/>
      <c r="G17" s="601"/>
      <c r="H17" s="439"/>
      <c r="I17" s="461"/>
      <c r="J17" s="461"/>
      <c r="K17" s="462"/>
    </row>
    <row r="18" spans="1:11" s="414" customFormat="1" ht="18" customHeight="1">
      <c r="A18" s="440" t="s">
        <v>211</v>
      </c>
      <c r="B18" s="441"/>
      <c r="C18" s="441"/>
      <c r="D18" s="441"/>
      <c r="E18" s="442"/>
      <c r="F18" s="434" t="s">
        <v>212</v>
      </c>
      <c r="G18" s="441"/>
      <c r="H18" s="442"/>
      <c r="I18" s="448" t="s">
        <v>213</v>
      </c>
      <c r="J18" s="422" t="s">
        <v>214</v>
      </c>
      <c r="K18" s="463" t="s">
        <v>215</v>
      </c>
    </row>
    <row r="19" spans="1:11" ht="18" customHeight="1">
      <c r="A19" s="435">
        <v>1</v>
      </c>
      <c r="B19" s="624"/>
      <c r="C19" s="600"/>
      <c r="D19" s="600"/>
      <c r="E19" s="601"/>
      <c r="F19" s="618"/>
      <c r="G19" s="600"/>
      <c r="H19" s="601"/>
      <c r="I19" s="459"/>
      <c r="J19" s="464"/>
      <c r="K19" s="465"/>
    </row>
    <row r="20" spans="1:11" ht="18" customHeight="1">
      <c r="A20" s="435">
        <v>2</v>
      </c>
      <c r="B20" s="624"/>
      <c r="C20" s="600"/>
      <c r="D20" s="600"/>
      <c r="E20" s="601"/>
      <c r="F20" s="618"/>
      <c r="G20" s="600"/>
      <c r="H20" s="601"/>
      <c r="I20" s="459"/>
      <c r="J20" s="464"/>
      <c r="K20" s="465"/>
    </row>
    <row r="21" spans="1:11" ht="18" customHeight="1">
      <c r="A21" s="435">
        <v>3</v>
      </c>
      <c r="B21" s="624"/>
      <c r="C21" s="600"/>
      <c r="D21" s="600"/>
      <c r="E21" s="601"/>
      <c r="F21" s="618"/>
      <c r="G21" s="600"/>
      <c r="H21" s="601"/>
      <c r="I21" s="459"/>
      <c r="J21" s="464"/>
      <c r="K21" s="465"/>
    </row>
    <row r="22" spans="1:11" ht="18" customHeight="1">
      <c r="A22" s="435">
        <v>4</v>
      </c>
      <c r="B22" s="624"/>
      <c r="C22" s="600"/>
      <c r="D22" s="600"/>
      <c r="E22" s="601"/>
      <c r="F22" s="618"/>
      <c r="G22" s="600"/>
      <c r="H22" s="601"/>
      <c r="I22" s="459"/>
      <c r="J22" s="464"/>
      <c r="K22" s="465"/>
    </row>
    <row r="23" spans="1:11" ht="18" customHeight="1">
      <c r="A23" s="435">
        <v>5</v>
      </c>
      <c r="B23" s="624"/>
      <c r="C23" s="600"/>
      <c r="D23" s="600"/>
      <c r="E23" s="601"/>
      <c r="F23" s="618"/>
      <c r="G23" s="600"/>
      <c r="H23" s="601"/>
      <c r="I23" s="459"/>
      <c r="J23" s="464"/>
      <c r="K23" s="465"/>
    </row>
    <row r="24" spans="1:11" ht="18" customHeight="1">
      <c r="A24" s="443">
        <v>6</v>
      </c>
      <c r="B24" s="624"/>
      <c r="C24" s="600"/>
      <c r="D24" s="600"/>
      <c r="E24" s="601"/>
      <c r="F24" s="618"/>
      <c r="G24" s="600"/>
      <c r="H24" s="601"/>
      <c r="I24" s="459"/>
      <c r="J24" s="464"/>
      <c r="K24" s="465"/>
    </row>
    <row r="25" spans="1:11" ht="18" customHeight="1">
      <c r="A25" s="443">
        <v>7</v>
      </c>
      <c r="B25" s="624"/>
      <c r="C25" s="600"/>
      <c r="D25" s="600"/>
      <c r="E25" s="601"/>
      <c r="F25" s="618"/>
      <c r="G25" s="600"/>
      <c r="H25" s="601"/>
      <c r="I25" s="466"/>
      <c r="J25" s="464"/>
      <c r="K25" s="465"/>
    </row>
    <row r="26" spans="1:11" ht="18" customHeight="1">
      <c r="A26" s="435">
        <v>8</v>
      </c>
      <c r="B26" s="624"/>
      <c r="C26" s="600"/>
      <c r="D26" s="600"/>
      <c r="E26" s="601"/>
      <c r="F26" s="618"/>
      <c r="G26" s="600"/>
      <c r="H26" s="601"/>
      <c r="I26" s="467"/>
      <c r="J26" s="464"/>
      <c r="K26" s="465"/>
    </row>
    <row r="27" spans="1:11" ht="18" customHeight="1">
      <c r="A27" s="443">
        <v>9</v>
      </c>
      <c r="B27" s="624"/>
      <c r="C27" s="600"/>
      <c r="D27" s="600"/>
      <c r="E27" s="601"/>
      <c r="F27" s="618"/>
      <c r="G27" s="600"/>
      <c r="H27" s="601"/>
      <c r="I27" s="466"/>
      <c r="J27" s="464"/>
      <c r="K27" s="465"/>
    </row>
    <row r="28" spans="1:11" ht="18" customHeight="1">
      <c r="A28" s="444">
        <v>10</v>
      </c>
      <c r="B28" s="625"/>
      <c r="C28" s="626"/>
      <c r="D28" s="626"/>
      <c r="E28" s="627"/>
      <c r="F28" s="628"/>
      <c r="G28" s="626"/>
      <c r="H28" s="627"/>
      <c r="I28" s="468"/>
      <c r="J28" s="469"/>
      <c r="K28" s="470"/>
    </row>
    <row r="29" spans="1:11" ht="18" customHeight="1">
      <c r="D29" s="413"/>
    </row>
  </sheetData>
  <mergeCells count="37">
    <mergeCell ref="B27:E27"/>
    <mergeCell ref="F27:H27"/>
    <mergeCell ref="B28:E28"/>
    <mergeCell ref="F28:H28"/>
    <mergeCell ref="H5:H6"/>
    <mergeCell ref="H7:H8"/>
    <mergeCell ref="A10:G11"/>
    <mergeCell ref="B24:E24"/>
    <mergeCell ref="F24:H24"/>
    <mergeCell ref="B25:E25"/>
    <mergeCell ref="F25:H25"/>
    <mergeCell ref="B26:E26"/>
    <mergeCell ref="F26:H26"/>
    <mergeCell ref="B21:E21"/>
    <mergeCell ref="F21:H21"/>
    <mergeCell ref="B22:E22"/>
    <mergeCell ref="F22:H22"/>
    <mergeCell ref="B23:E23"/>
    <mergeCell ref="F23:H23"/>
    <mergeCell ref="B16:G16"/>
    <mergeCell ref="B17:G17"/>
    <mergeCell ref="B19:E19"/>
    <mergeCell ref="F19:H19"/>
    <mergeCell ref="B20:E20"/>
    <mergeCell ref="F20:H20"/>
    <mergeCell ref="B9:G9"/>
    <mergeCell ref="B12:G12"/>
    <mergeCell ref="B13:G13"/>
    <mergeCell ref="B14:G14"/>
    <mergeCell ref="B15:G15"/>
    <mergeCell ref="A2:K2"/>
    <mergeCell ref="C4:G4"/>
    <mergeCell ref="C5:G5"/>
    <mergeCell ref="B6:E6"/>
    <mergeCell ref="B7:E7"/>
    <mergeCell ref="I5:I6"/>
    <mergeCell ref="I7:I8"/>
  </mergeCells>
  <phoneticPr fontId="33" type="noConversion"/>
  <pageMargins left="0.70763888888888904" right="0.70763888888888904" top="0.74791666666666701" bottom="0.74791666666666701" header="0.31388888888888899" footer="0.31388888888888899"/>
  <pageSetup paperSize="9" scale="75" orientation="landscape"/>
  <headerFooter>
    <oddFooter>&amp;R&amp;P/&amp;N</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2:AA39"/>
  <sheetViews>
    <sheetView showGridLines="0" topLeftCell="D1" zoomScale="96" zoomScaleNormal="96" workbookViewId="0">
      <selection activeCell="M8" sqref="M8:R8"/>
    </sheetView>
  </sheetViews>
  <sheetFormatPr defaultColWidth="9" defaultRowHeight="12.75"/>
  <cols>
    <col min="1" max="1" width="5.25" style="157" customWidth="1"/>
    <col min="2" max="2" width="8.25" style="157" customWidth="1"/>
    <col min="3" max="3" width="11.75" style="157" customWidth="1"/>
    <col min="4" max="4" width="6.25" style="157" customWidth="1"/>
    <col min="5" max="5" width="5" style="157" customWidth="1"/>
    <col min="6" max="6" width="7.75" style="157" customWidth="1"/>
    <col min="7" max="7" width="8.25" style="157" customWidth="1"/>
    <col min="8" max="8" width="6.5" style="157" customWidth="1"/>
    <col min="9" max="9" width="5.25" style="157" customWidth="1"/>
    <col min="10" max="10" width="5" style="157" customWidth="1"/>
    <col min="11" max="15" width="7.75" style="157" customWidth="1"/>
    <col min="16" max="16" width="7.5" style="158" customWidth="1"/>
    <col min="17" max="17" width="8.25" style="157" customWidth="1"/>
    <col min="18" max="18" width="6.5" style="157" customWidth="1"/>
    <col min="19" max="19" width="9.25" style="157" customWidth="1"/>
    <col min="20" max="20" width="10.25" style="157" customWidth="1"/>
    <col min="21" max="21" width="8.5" style="157" customWidth="1"/>
    <col min="22" max="22" width="8.25" style="157" customWidth="1"/>
    <col min="23" max="23" width="7.75" style="157" customWidth="1"/>
    <col min="24" max="24" width="10.5" style="157" customWidth="1"/>
    <col min="25" max="25" width="7.5" style="157" customWidth="1"/>
    <col min="26" max="26" width="9.75" style="157" customWidth="1"/>
    <col min="27" max="27" width="6.75" style="157" customWidth="1"/>
    <col min="28" max="259" width="9" style="157" customWidth="1"/>
    <col min="260" max="260" width="5.25" style="157" customWidth="1"/>
    <col min="261" max="261" width="14.75" style="157" customWidth="1"/>
    <col min="262" max="262" width="6.5" style="157" customWidth="1"/>
    <col min="263" max="263" width="7" style="157" customWidth="1"/>
    <col min="264" max="264" width="7.25" style="157" customWidth="1"/>
    <col min="265" max="265" width="7.75" style="157" customWidth="1"/>
    <col min="266" max="266" width="6.75" style="157" customWidth="1"/>
    <col min="267" max="267" width="5.5" style="157" customWidth="1"/>
    <col min="268" max="268" width="5" style="157" customWidth="1"/>
    <col min="269" max="269" width="6.75" style="157" customWidth="1"/>
    <col min="270" max="270" width="7" style="157" customWidth="1"/>
    <col min="271" max="271" width="5.25" style="157" customWidth="1"/>
    <col min="272" max="272" width="6.25" style="157" customWidth="1"/>
    <col min="273" max="273" width="6.5" style="157" customWidth="1"/>
    <col min="274" max="274" width="6.75" style="157" customWidth="1"/>
    <col min="275" max="275" width="6.5" style="157" customWidth="1"/>
    <col min="276" max="276" width="9" style="157" customWidth="1"/>
    <col min="277" max="277" width="8.25" style="157" customWidth="1"/>
    <col min="278" max="278" width="9.75" style="157" customWidth="1"/>
    <col min="279" max="279" width="5.25" style="157" customWidth="1"/>
    <col min="280" max="280" width="9.25" style="157" customWidth="1"/>
    <col min="281" max="281" width="5.25" style="157" customWidth="1"/>
    <col min="282" max="282" width="9.25" style="157" customWidth="1"/>
    <col min="283" max="283" width="17.5" style="157" customWidth="1"/>
    <col min="284" max="515" width="9" style="157" customWidth="1"/>
    <col min="516" max="516" width="5.25" style="157" customWidth="1"/>
    <col min="517" max="517" width="14.75" style="157" customWidth="1"/>
    <col min="518" max="518" width="6.5" style="157" customWidth="1"/>
    <col min="519" max="519" width="7" style="157" customWidth="1"/>
    <col min="520" max="520" width="7.25" style="157" customWidth="1"/>
    <col min="521" max="521" width="7.75" style="157" customWidth="1"/>
    <col min="522" max="522" width="6.75" style="157" customWidth="1"/>
    <col min="523" max="523" width="5.5" style="157" customWidth="1"/>
    <col min="524" max="524" width="5" style="157" customWidth="1"/>
    <col min="525" max="525" width="6.75" style="157" customWidth="1"/>
    <col min="526" max="526" width="7" style="157" customWidth="1"/>
    <col min="527" max="527" width="5.25" style="157" customWidth="1"/>
    <col min="528" max="528" width="6.25" style="157" customWidth="1"/>
    <col min="529" max="529" width="6.5" style="157" customWidth="1"/>
    <col min="530" max="530" width="6.75" style="157" customWidth="1"/>
    <col min="531" max="531" width="6.5" style="157" customWidth="1"/>
    <col min="532" max="532" width="9" style="157" customWidth="1"/>
    <col min="533" max="533" width="8.25" style="157" customWidth="1"/>
    <col min="534" max="534" width="9.75" style="157" customWidth="1"/>
    <col min="535" max="535" width="5.25" style="157" customWidth="1"/>
    <col min="536" max="536" width="9.25" style="157" customWidth="1"/>
    <col min="537" max="537" width="5.25" style="157" customWidth="1"/>
    <col min="538" max="538" width="9.25" style="157" customWidth="1"/>
    <col min="539" max="539" width="17.5" style="157" customWidth="1"/>
    <col min="540" max="771" width="9" style="157" customWidth="1"/>
    <col min="772" max="772" width="5.25" style="157" customWidth="1"/>
    <col min="773" max="773" width="14.75" style="157" customWidth="1"/>
    <col min="774" max="774" width="6.5" style="157" customWidth="1"/>
    <col min="775" max="775" width="7" style="157" customWidth="1"/>
    <col min="776" max="776" width="7.25" style="157" customWidth="1"/>
    <col min="777" max="777" width="7.75" style="157" customWidth="1"/>
    <col min="778" max="778" width="6.75" style="157" customWidth="1"/>
    <col min="779" max="779" width="5.5" style="157" customWidth="1"/>
    <col min="780" max="780" width="5" style="157" customWidth="1"/>
    <col min="781" max="781" width="6.75" style="157" customWidth="1"/>
    <col min="782" max="782" width="7" style="157" customWidth="1"/>
    <col min="783" max="783" width="5.25" style="157" customWidth="1"/>
    <col min="784" max="784" width="6.25" style="157" customWidth="1"/>
    <col min="785" max="785" width="6.5" style="157" customWidth="1"/>
    <col min="786" max="786" width="6.75" style="157" customWidth="1"/>
    <col min="787" max="787" width="6.5" style="157" customWidth="1"/>
    <col min="788" max="788" width="9" style="157" customWidth="1"/>
    <col min="789" max="789" width="8.25" style="157" customWidth="1"/>
    <col min="790" max="790" width="9.75" style="157" customWidth="1"/>
    <col min="791" max="791" width="5.25" style="157" customWidth="1"/>
    <col min="792" max="792" width="9.25" style="157" customWidth="1"/>
    <col min="793" max="793" width="5.25" style="157" customWidth="1"/>
    <col min="794" max="794" width="9.25" style="157" customWidth="1"/>
    <col min="795" max="795" width="17.5" style="157" customWidth="1"/>
    <col min="796" max="1027" width="9" style="157" customWidth="1"/>
    <col min="1028" max="1028" width="5.25" style="157" customWidth="1"/>
    <col min="1029" max="1029" width="14.75" style="157" customWidth="1"/>
    <col min="1030" max="1030" width="6.5" style="157" customWidth="1"/>
    <col min="1031" max="1031" width="7" style="157" customWidth="1"/>
    <col min="1032" max="1032" width="7.25" style="157" customWidth="1"/>
    <col min="1033" max="1033" width="7.75" style="157" customWidth="1"/>
    <col min="1034" max="1034" width="6.75" style="157" customWidth="1"/>
    <col min="1035" max="1035" width="5.5" style="157" customWidth="1"/>
    <col min="1036" max="1036" width="5" style="157" customWidth="1"/>
    <col min="1037" max="1037" width="6.75" style="157" customWidth="1"/>
    <col min="1038" max="1038" width="7" style="157" customWidth="1"/>
    <col min="1039" max="1039" width="5.25" style="157" customWidth="1"/>
    <col min="1040" max="1040" width="6.25" style="157" customWidth="1"/>
    <col min="1041" max="1041" width="6.5" style="157" customWidth="1"/>
    <col min="1042" max="1042" width="6.75" style="157" customWidth="1"/>
    <col min="1043" max="1043" width="6.5" style="157" customWidth="1"/>
    <col min="1044" max="1044" width="9" style="157" customWidth="1"/>
    <col min="1045" max="1045" width="8.25" style="157" customWidth="1"/>
    <col min="1046" max="1046" width="9.75" style="157" customWidth="1"/>
    <col min="1047" max="1047" width="5.25" style="157" customWidth="1"/>
    <col min="1048" max="1048" width="9.25" style="157" customWidth="1"/>
    <col min="1049" max="1049" width="5.25" style="157" customWidth="1"/>
    <col min="1050" max="1050" width="9.25" style="157" customWidth="1"/>
    <col min="1051" max="1051" width="17.5" style="157" customWidth="1"/>
    <col min="1052" max="1283" width="9" style="157" customWidth="1"/>
    <col min="1284" max="1284" width="5.25" style="157" customWidth="1"/>
    <col min="1285" max="1285" width="14.75" style="157" customWidth="1"/>
    <col min="1286" max="1286" width="6.5" style="157" customWidth="1"/>
    <col min="1287" max="1287" width="7" style="157" customWidth="1"/>
    <col min="1288" max="1288" width="7.25" style="157" customWidth="1"/>
    <col min="1289" max="1289" width="7.75" style="157" customWidth="1"/>
    <col min="1290" max="1290" width="6.75" style="157" customWidth="1"/>
    <col min="1291" max="1291" width="5.5" style="157" customWidth="1"/>
    <col min="1292" max="1292" width="5" style="157" customWidth="1"/>
    <col min="1293" max="1293" width="6.75" style="157" customWidth="1"/>
    <col min="1294" max="1294" width="7" style="157" customWidth="1"/>
    <col min="1295" max="1295" width="5.25" style="157" customWidth="1"/>
    <col min="1296" max="1296" width="6.25" style="157" customWidth="1"/>
    <col min="1297" max="1297" width="6.5" style="157" customWidth="1"/>
    <col min="1298" max="1298" width="6.75" style="157" customWidth="1"/>
    <col min="1299" max="1299" width="6.5" style="157" customWidth="1"/>
    <col min="1300" max="1300" width="9" style="157" customWidth="1"/>
    <col min="1301" max="1301" width="8.25" style="157" customWidth="1"/>
    <col min="1302" max="1302" width="9.75" style="157" customWidth="1"/>
    <col min="1303" max="1303" width="5.25" style="157" customWidth="1"/>
    <col min="1304" max="1304" width="9.25" style="157" customWidth="1"/>
    <col min="1305" max="1305" width="5.25" style="157" customWidth="1"/>
    <col min="1306" max="1306" width="9.25" style="157" customWidth="1"/>
    <col min="1307" max="1307" width="17.5" style="157" customWidth="1"/>
    <col min="1308" max="1539" width="9" style="157" customWidth="1"/>
    <col min="1540" max="1540" width="5.25" style="157" customWidth="1"/>
    <col min="1541" max="1541" width="14.75" style="157" customWidth="1"/>
    <col min="1542" max="1542" width="6.5" style="157" customWidth="1"/>
    <col min="1543" max="1543" width="7" style="157" customWidth="1"/>
    <col min="1544" max="1544" width="7.25" style="157" customWidth="1"/>
    <col min="1545" max="1545" width="7.75" style="157" customWidth="1"/>
    <col min="1546" max="1546" width="6.75" style="157" customWidth="1"/>
    <col min="1547" max="1547" width="5.5" style="157" customWidth="1"/>
    <col min="1548" max="1548" width="5" style="157" customWidth="1"/>
    <col min="1549" max="1549" width="6.75" style="157" customWidth="1"/>
    <col min="1550" max="1550" width="7" style="157" customWidth="1"/>
    <col min="1551" max="1551" width="5.25" style="157" customWidth="1"/>
    <col min="1552" max="1552" width="6.25" style="157" customWidth="1"/>
    <col min="1553" max="1553" width="6.5" style="157" customWidth="1"/>
    <col min="1554" max="1554" width="6.75" style="157" customWidth="1"/>
    <col min="1555" max="1555" width="6.5" style="157" customWidth="1"/>
    <col min="1556" max="1556" width="9" style="157" customWidth="1"/>
    <col min="1557" max="1557" width="8.25" style="157" customWidth="1"/>
    <col min="1558" max="1558" width="9.75" style="157" customWidth="1"/>
    <col min="1559" max="1559" width="5.25" style="157" customWidth="1"/>
    <col min="1560" max="1560" width="9.25" style="157" customWidth="1"/>
    <col min="1561" max="1561" width="5.25" style="157" customWidth="1"/>
    <col min="1562" max="1562" width="9.25" style="157" customWidth="1"/>
    <col min="1563" max="1563" width="17.5" style="157" customWidth="1"/>
    <col min="1564" max="1795" width="9" style="157" customWidth="1"/>
    <col min="1796" max="1796" width="5.25" style="157" customWidth="1"/>
    <col min="1797" max="1797" width="14.75" style="157" customWidth="1"/>
    <col min="1798" max="1798" width="6.5" style="157" customWidth="1"/>
    <col min="1799" max="1799" width="7" style="157" customWidth="1"/>
    <col min="1800" max="1800" width="7.25" style="157" customWidth="1"/>
    <col min="1801" max="1801" width="7.75" style="157" customWidth="1"/>
    <col min="1802" max="1802" width="6.75" style="157" customWidth="1"/>
    <col min="1803" max="1803" width="5.5" style="157" customWidth="1"/>
    <col min="1804" max="1804" width="5" style="157" customWidth="1"/>
    <col min="1805" max="1805" width="6.75" style="157" customWidth="1"/>
    <col min="1806" max="1806" width="7" style="157" customWidth="1"/>
    <col min="1807" max="1807" width="5.25" style="157" customWidth="1"/>
    <col min="1808" max="1808" width="6.25" style="157" customWidth="1"/>
    <col min="1809" max="1809" width="6.5" style="157" customWidth="1"/>
    <col min="1810" max="1810" width="6.75" style="157" customWidth="1"/>
    <col min="1811" max="1811" width="6.5" style="157" customWidth="1"/>
    <col min="1812" max="1812" width="9" style="157" customWidth="1"/>
    <col min="1813" max="1813" width="8.25" style="157" customWidth="1"/>
    <col min="1814" max="1814" width="9.75" style="157" customWidth="1"/>
    <col min="1815" max="1815" width="5.25" style="157" customWidth="1"/>
    <col min="1816" max="1816" width="9.25" style="157" customWidth="1"/>
    <col min="1817" max="1817" width="5.25" style="157" customWidth="1"/>
    <col min="1818" max="1818" width="9.25" style="157" customWidth="1"/>
    <col min="1819" max="1819" width="17.5" style="157" customWidth="1"/>
    <col min="1820" max="2051" width="9" style="157" customWidth="1"/>
    <col min="2052" max="2052" width="5.25" style="157" customWidth="1"/>
    <col min="2053" max="2053" width="14.75" style="157" customWidth="1"/>
    <col min="2054" max="2054" width="6.5" style="157" customWidth="1"/>
    <col min="2055" max="2055" width="7" style="157" customWidth="1"/>
    <col min="2056" max="2056" width="7.25" style="157" customWidth="1"/>
    <col min="2057" max="2057" width="7.75" style="157" customWidth="1"/>
    <col min="2058" max="2058" width="6.75" style="157" customWidth="1"/>
    <col min="2059" max="2059" width="5.5" style="157" customWidth="1"/>
    <col min="2060" max="2060" width="5" style="157" customWidth="1"/>
    <col min="2061" max="2061" width="6.75" style="157" customWidth="1"/>
    <col min="2062" max="2062" width="7" style="157" customWidth="1"/>
    <col min="2063" max="2063" width="5.25" style="157" customWidth="1"/>
    <col min="2064" max="2064" width="6.25" style="157" customWidth="1"/>
    <col min="2065" max="2065" width="6.5" style="157" customWidth="1"/>
    <col min="2066" max="2066" width="6.75" style="157" customWidth="1"/>
    <col min="2067" max="2067" width="6.5" style="157" customWidth="1"/>
    <col min="2068" max="2068" width="9" style="157" customWidth="1"/>
    <col min="2069" max="2069" width="8.25" style="157" customWidth="1"/>
    <col min="2070" max="2070" width="9.75" style="157" customWidth="1"/>
    <col min="2071" max="2071" width="5.25" style="157" customWidth="1"/>
    <col min="2072" max="2072" width="9.25" style="157" customWidth="1"/>
    <col min="2073" max="2073" width="5.25" style="157" customWidth="1"/>
    <col min="2074" max="2074" width="9.25" style="157" customWidth="1"/>
    <col min="2075" max="2075" width="17.5" style="157" customWidth="1"/>
    <col min="2076" max="2307" width="9" style="157" customWidth="1"/>
    <col min="2308" max="2308" width="5.25" style="157" customWidth="1"/>
    <col min="2309" max="2309" width="14.75" style="157" customWidth="1"/>
    <col min="2310" max="2310" width="6.5" style="157" customWidth="1"/>
    <col min="2311" max="2311" width="7" style="157" customWidth="1"/>
    <col min="2312" max="2312" width="7.25" style="157" customWidth="1"/>
    <col min="2313" max="2313" width="7.75" style="157" customWidth="1"/>
    <col min="2314" max="2314" width="6.75" style="157" customWidth="1"/>
    <col min="2315" max="2315" width="5.5" style="157" customWidth="1"/>
    <col min="2316" max="2316" width="5" style="157" customWidth="1"/>
    <col min="2317" max="2317" width="6.75" style="157" customWidth="1"/>
    <col min="2318" max="2318" width="7" style="157" customWidth="1"/>
    <col min="2319" max="2319" width="5.25" style="157" customWidth="1"/>
    <col min="2320" max="2320" width="6.25" style="157" customWidth="1"/>
    <col min="2321" max="2321" width="6.5" style="157" customWidth="1"/>
    <col min="2322" max="2322" width="6.75" style="157" customWidth="1"/>
    <col min="2323" max="2323" width="6.5" style="157" customWidth="1"/>
    <col min="2324" max="2324" width="9" style="157" customWidth="1"/>
    <col min="2325" max="2325" width="8.25" style="157" customWidth="1"/>
    <col min="2326" max="2326" width="9.75" style="157" customWidth="1"/>
    <col min="2327" max="2327" width="5.25" style="157" customWidth="1"/>
    <col min="2328" max="2328" width="9.25" style="157" customWidth="1"/>
    <col min="2329" max="2329" width="5.25" style="157" customWidth="1"/>
    <col min="2330" max="2330" width="9.25" style="157" customWidth="1"/>
    <col min="2331" max="2331" width="17.5" style="157" customWidth="1"/>
    <col min="2332" max="2563" width="9" style="157" customWidth="1"/>
    <col min="2564" max="2564" width="5.25" style="157" customWidth="1"/>
    <col min="2565" max="2565" width="14.75" style="157" customWidth="1"/>
    <col min="2566" max="2566" width="6.5" style="157" customWidth="1"/>
    <col min="2567" max="2567" width="7" style="157" customWidth="1"/>
    <col min="2568" max="2568" width="7.25" style="157" customWidth="1"/>
    <col min="2569" max="2569" width="7.75" style="157" customWidth="1"/>
    <col min="2570" max="2570" width="6.75" style="157" customWidth="1"/>
    <col min="2571" max="2571" width="5.5" style="157" customWidth="1"/>
    <col min="2572" max="2572" width="5" style="157" customWidth="1"/>
    <col min="2573" max="2573" width="6.75" style="157" customWidth="1"/>
    <col min="2574" max="2574" width="7" style="157" customWidth="1"/>
    <col min="2575" max="2575" width="5.25" style="157" customWidth="1"/>
    <col min="2576" max="2576" width="6.25" style="157" customWidth="1"/>
    <col min="2577" max="2577" width="6.5" style="157" customWidth="1"/>
    <col min="2578" max="2578" width="6.75" style="157" customWidth="1"/>
    <col min="2579" max="2579" width="6.5" style="157" customWidth="1"/>
    <col min="2580" max="2580" width="9" style="157" customWidth="1"/>
    <col min="2581" max="2581" width="8.25" style="157" customWidth="1"/>
    <col min="2582" max="2582" width="9.75" style="157" customWidth="1"/>
    <col min="2583" max="2583" width="5.25" style="157" customWidth="1"/>
    <col min="2584" max="2584" width="9.25" style="157" customWidth="1"/>
    <col min="2585" max="2585" width="5.25" style="157" customWidth="1"/>
    <col min="2586" max="2586" width="9.25" style="157" customWidth="1"/>
    <col min="2587" max="2587" width="17.5" style="157" customWidth="1"/>
    <col min="2588" max="2819" width="9" style="157" customWidth="1"/>
    <col min="2820" max="2820" width="5.25" style="157" customWidth="1"/>
    <col min="2821" max="2821" width="14.75" style="157" customWidth="1"/>
    <col min="2822" max="2822" width="6.5" style="157" customWidth="1"/>
    <col min="2823" max="2823" width="7" style="157" customWidth="1"/>
    <col min="2824" max="2824" width="7.25" style="157" customWidth="1"/>
    <col min="2825" max="2825" width="7.75" style="157" customWidth="1"/>
    <col min="2826" max="2826" width="6.75" style="157" customWidth="1"/>
    <col min="2827" max="2827" width="5.5" style="157" customWidth="1"/>
    <col min="2828" max="2828" width="5" style="157" customWidth="1"/>
    <col min="2829" max="2829" width="6.75" style="157" customWidth="1"/>
    <col min="2830" max="2830" width="7" style="157" customWidth="1"/>
    <col min="2831" max="2831" width="5.25" style="157" customWidth="1"/>
    <col min="2832" max="2832" width="6.25" style="157" customWidth="1"/>
    <col min="2833" max="2833" width="6.5" style="157" customWidth="1"/>
    <col min="2834" max="2834" width="6.75" style="157" customWidth="1"/>
    <col min="2835" max="2835" width="6.5" style="157" customWidth="1"/>
    <col min="2836" max="2836" width="9" style="157" customWidth="1"/>
    <col min="2837" max="2837" width="8.25" style="157" customWidth="1"/>
    <col min="2838" max="2838" width="9.75" style="157" customWidth="1"/>
    <col min="2839" max="2839" width="5.25" style="157" customWidth="1"/>
    <col min="2840" max="2840" width="9.25" style="157" customWidth="1"/>
    <col min="2841" max="2841" width="5.25" style="157" customWidth="1"/>
    <col min="2842" max="2842" width="9.25" style="157" customWidth="1"/>
    <col min="2843" max="2843" width="17.5" style="157" customWidth="1"/>
    <col min="2844" max="3075" width="9" style="157" customWidth="1"/>
    <col min="3076" max="3076" width="5.25" style="157" customWidth="1"/>
    <col min="3077" max="3077" width="14.75" style="157" customWidth="1"/>
    <col min="3078" max="3078" width="6.5" style="157" customWidth="1"/>
    <col min="3079" max="3079" width="7" style="157" customWidth="1"/>
    <col min="3080" max="3080" width="7.25" style="157" customWidth="1"/>
    <col min="3081" max="3081" width="7.75" style="157" customWidth="1"/>
    <col min="3082" max="3082" width="6.75" style="157" customWidth="1"/>
    <col min="3083" max="3083" width="5.5" style="157" customWidth="1"/>
    <col min="3084" max="3084" width="5" style="157" customWidth="1"/>
    <col min="3085" max="3085" width="6.75" style="157" customWidth="1"/>
    <col min="3086" max="3086" width="7" style="157" customWidth="1"/>
    <col min="3087" max="3087" width="5.25" style="157" customWidth="1"/>
    <col min="3088" max="3088" width="6.25" style="157" customWidth="1"/>
    <col min="3089" max="3089" width="6.5" style="157" customWidth="1"/>
    <col min="3090" max="3090" width="6.75" style="157" customWidth="1"/>
    <col min="3091" max="3091" width="6.5" style="157" customWidth="1"/>
    <col min="3092" max="3092" width="9" style="157" customWidth="1"/>
    <col min="3093" max="3093" width="8.25" style="157" customWidth="1"/>
    <col min="3094" max="3094" width="9.75" style="157" customWidth="1"/>
    <col min="3095" max="3095" width="5.25" style="157" customWidth="1"/>
    <col min="3096" max="3096" width="9.25" style="157" customWidth="1"/>
    <col min="3097" max="3097" width="5.25" style="157" customWidth="1"/>
    <col min="3098" max="3098" width="9.25" style="157" customWidth="1"/>
    <col min="3099" max="3099" width="17.5" style="157" customWidth="1"/>
    <col min="3100" max="3331" width="9" style="157" customWidth="1"/>
    <col min="3332" max="3332" width="5.25" style="157" customWidth="1"/>
    <col min="3333" max="3333" width="14.75" style="157" customWidth="1"/>
    <col min="3334" max="3334" width="6.5" style="157" customWidth="1"/>
    <col min="3335" max="3335" width="7" style="157" customWidth="1"/>
    <col min="3336" max="3336" width="7.25" style="157" customWidth="1"/>
    <col min="3337" max="3337" width="7.75" style="157" customWidth="1"/>
    <col min="3338" max="3338" width="6.75" style="157" customWidth="1"/>
    <col min="3339" max="3339" width="5.5" style="157" customWidth="1"/>
    <col min="3340" max="3340" width="5" style="157" customWidth="1"/>
    <col min="3341" max="3341" width="6.75" style="157" customWidth="1"/>
    <col min="3342" max="3342" width="7" style="157" customWidth="1"/>
    <col min="3343" max="3343" width="5.25" style="157" customWidth="1"/>
    <col min="3344" max="3344" width="6.25" style="157" customWidth="1"/>
    <col min="3345" max="3345" width="6.5" style="157" customWidth="1"/>
    <col min="3346" max="3346" width="6.75" style="157" customWidth="1"/>
    <col min="3347" max="3347" width="6.5" style="157" customWidth="1"/>
    <col min="3348" max="3348" width="9" style="157" customWidth="1"/>
    <col min="3349" max="3349" width="8.25" style="157" customWidth="1"/>
    <col min="3350" max="3350" width="9.75" style="157" customWidth="1"/>
    <col min="3351" max="3351" width="5.25" style="157" customWidth="1"/>
    <col min="3352" max="3352" width="9.25" style="157" customWidth="1"/>
    <col min="3353" max="3353" width="5.25" style="157" customWidth="1"/>
    <col min="3354" max="3354" width="9.25" style="157" customWidth="1"/>
    <col min="3355" max="3355" width="17.5" style="157" customWidth="1"/>
    <col min="3356" max="3587" width="9" style="157" customWidth="1"/>
    <col min="3588" max="3588" width="5.25" style="157" customWidth="1"/>
    <col min="3589" max="3589" width="14.75" style="157" customWidth="1"/>
    <col min="3590" max="3590" width="6.5" style="157" customWidth="1"/>
    <col min="3591" max="3591" width="7" style="157" customWidth="1"/>
    <col min="3592" max="3592" width="7.25" style="157" customWidth="1"/>
    <col min="3593" max="3593" width="7.75" style="157" customWidth="1"/>
    <col min="3594" max="3594" width="6.75" style="157" customWidth="1"/>
    <col min="3595" max="3595" width="5.5" style="157" customWidth="1"/>
    <col min="3596" max="3596" width="5" style="157" customWidth="1"/>
    <col min="3597" max="3597" width="6.75" style="157" customWidth="1"/>
    <col min="3598" max="3598" width="7" style="157" customWidth="1"/>
    <col min="3599" max="3599" width="5.25" style="157" customWidth="1"/>
    <col min="3600" max="3600" width="6.25" style="157" customWidth="1"/>
    <col min="3601" max="3601" width="6.5" style="157" customWidth="1"/>
    <col min="3602" max="3602" width="6.75" style="157" customWidth="1"/>
    <col min="3603" max="3603" width="6.5" style="157" customWidth="1"/>
    <col min="3604" max="3604" width="9" style="157" customWidth="1"/>
    <col min="3605" max="3605" width="8.25" style="157" customWidth="1"/>
    <col min="3606" max="3606" width="9.75" style="157" customWidth="1"/>
    <col min="3607" max="3607" width="5.25" style="157" customWidth="1"/>
    <col min="3608" max="3608" width="9.25" style="157" customWidth="1"/>
    <col min="3609" max="3609" width="5.25" style="157" customWidth="1"/>
    <col min="3610" max="3610" width="9.25" style="157" customWidth="1"/>
    <col min="3611" max="3611" width="17.5" style="157" customWidth="1"/>
    <col min="3612" max="3843" width="9" style="157" customWidth="1"/>
    <col min="3844" max="3844" width="5.25" style="157" customWidth="1"/>
    <col min="3845" max="3845" width="14.75" style="157" customWidth="1"/>
    <col min="3846" max="3846" width="6.5" style="157" customWidth="1"/>
    <col min="3847" max="3847" width="7" style="157" customWidth="1"/>
    <col min="3848" max="3848" width="7.25" style="157" customWidth="1"/>
    <col min="3849" max="3849" width="7.75" style="157" customWidth="1"/>
    <col min="3850" max="3850" width="6.75" style="157" customWidth="1"/>
    <col min="3851" max="3851" width="5.5" style="157" customWidth="1"/>
    <col min="3852" max="3852" width="5" style="157" customWidth="1"/>
    <col min="3853" max="3853" width="6.75" style="157" customWidth="1"/>
    <col min="3854" max="3854" width="7" style="157" customWidth="1"/>
    <col min="3855" max="3855" width="5.25" style="157" customWidth="1"/>
    <col min="3856" max="3856" width="6.25" style="157" customWidth="1"/>
    <col min="3857" max="3857" width="6.5" style="157" customWidth="1"/>
    <col min="3858" max="3858" width="6.75" style="157" customWidth="1"/>
    <col min="3859" max="3859" width="6.5" style="157" customWidth="1"/>
    <col min="3860" max="3860" width="9" style="157" customWidth="1"/>
    <col min="3861" max="3861" width="8.25" style="157" customWidth="1"/>
    <col min="3862" max="3862" width="9.75" style="157" customWidth="1"/>
    <col min="3863" max="3863" width="5.25" style="157" customWidth="1"/>
    <col min="3864" max="3864" width="9.25" style="157" customWidth="1"/>
    <col min="3865" max="3865" width="5.25" style="157" customWidth="1"/>
    <col min="3866" max="3866" width="9.25" style="157" customWidth="1"/>
    <col min="3867" max="3867" width="17.5" style="157" customWidth="1"/>
    <col min="3868" max="4099" width="9" style="157" customWidth="1"/>
    <col min="4100" max="4100" width="5.25" style="157" customWidth="1"/>
    <col min="4101" max="4101" width="14.75" style="157" customWidth="1"/>
    <col min="4102" max="4102" width="6.5" style="157" customWidth="1"/>
    <col min="4103" max="4103" width="7" style="157" customWidth="1"/>
    <col min="4104" max="4104" width="7.25" style="157" customWidth="1"/>
    <col min="4105" max="4105" width="7.75" style="157" customWidth="1"/>
    <col min="4106" max="4106" width="6.75" style="157" customWidth="1"/>
    <col min="4107" max="4107" width="5.5" style="157" customWidth="1"/>
    <col min="4108" max="4108" width="5" style="157" customWidth="1"/>
    <col min="4109" max="4109" width="6.75" style="157" customWidth="1"/>
    <col min="4110" max="4110" width="7" style="157" customWidth="1"/>
    <col min="4111" max="4111" width="5.25" style="157" customWidth="1"/>
    <col min="4112" max="4112" width="6.25" style="157" customWidth="1"/>
    <col min="4113" max="4113" width="6.5" style="157" customWidth="1"/>
    <col min="4114" max="4114" width="6.75" style="157" customWidth="1"/>
    <col min="4115" max="4115" width="6.5" style="157" customWidth="1"/>
    <col min="4116" max="4116" width="9" style="157" customWidth="1"/>
    <col min="4117" max="4117" width="8.25" style="157" customWidth="1"/>
    <col min="4118" max="4118" width="9.75" style="157" customWidth="1"/>
    <col min="4119" max="4119" width="5.25" style="157" customWidth="1"/>
    <col min="4120" max="4120" width="9.25" style="157" customWidth="1"/>
    <col min="4121" max="4121" width="5.25" style="157" customWidth="1"/>
    <col min="4122" max="4122" width="9.25" style="157" customWidth="1"/>
    <col min="4123" max="4123" width="17.5" style="157" customWidth="1"/>
    <col min="4124" max="4355" width="9" style="157" customWidth="1"/>
    <col min="4356" max="4356" width="5.25" style="157" customWidth="1"/>
    <col min="4357" max="4357" width="14.75" style="157" customWidth="1"/>
    <col min="4358" max="4358" width="6.5" style="157" customWidth="1"/>
    <col min="4359" max="4359" width="7" style="157" customWidth="1"/>
    <col min="4360" max="4360" width="7.25" style="157" customWidth="1"/>
    <col min="4361" max="4361" width="7.75" style="157" customWidth="1"/>
    <col min="4362" max="4362" width="6.75" style="157" customWidth="1"/>
    <col min="4363" max="4363" width="5.5" style="157" customWidth="1"/>
    <col min="4364" max="4364" width="5" style="157" customWidth="1"/>
    <col min="4365" max="4365" width="6.75" style="157" customWidth="1"/>
    <col min="4366" max="4366" width="7" style="157" customWidth="1"/>
    <col min="4367" max="4367" width="5.25" style="157" customWidth="1"/>
    <col min="4368" max="4368" width="6.25" style="157" customWidth="1"/>
    <col min="4369" max="4369" width="6.5" style="157" customWidth="1"/>
    <col min="4370" max="4370" width="6.75" style="157" customWidth="1"/>
    <col min="4371" max="4371" width="6.5" style="157" customWidth="1"/>
    <col min="4372" max="4372" width="9" style="157" customWidth="1"/>
    <col min="4373" max="4373" width="8.25" style="157" customWidth="1"/>
    <col min="4374" max="4374" width="9.75" style="157" customWidth="1"/>
    <col min="4375" max="4375" width="5.25" style="157" customWidth="1"/>
    <col min="4376" max="4376" width="9.25" style="157" customWidth="1"/>
    <col min="4377" max="4377" width="5.25" style="157" customWidth="1"/>
    <col min="4378" max="4378" width="9.25" style="157" customWidth="1"/>
    <col min="4379" max="4379" width="17.5" style="157" customWidth="1"/>
    <col min="4380" max="4611" width="9" style="157" customWidth="1"/>
    <col min="4612" max="4612" width="5.25" style="157" customWidth="1"/>
    <col min="4613" max="4613" width="14.75" style="157" customWidth="1"/>
    <col min="4614" max="4614" width="6.5" style="157" customWidth="1"/>
    <col min="4615" max="4615" width="7" style="157" customWidth="1"/>
    <col min="4616" max="4616" width="7.25" style="157" customWidth="1"/>
    <col min="4617" max="4617" width="7.75" style="157" customWidth="1"/>
    <col min="4618" max="4618" width="6.75" style="157" customWidth="1"/>
    <col min="4619" max="4619" width="5.5" style="157" customWidth="1"/>
    <col min="4620" max="4620" width="5" style="157" customWidth="1"/>
    <col min="4621" max="4621" width="6.75" style="157" customWidth="1"/>
    <col min="4622" max="4622" width="7" style="157" customWidth="1"/>
    <col min="4623" max="4623" width="5.25" style="157" customWidth="1"/>
    <col min="4624" max="4624" width="6.25" style="157" customWidth="1"/>
    <col min="4625" max="4625" width="6.5" style="157" customWidth="1"/>
    <col min="4626" max="4626" width="6.75" style="157" customWidth="1"/>
    <col min="4627" max="4627" width="6.5" style="157" customWidth="1"/>
    <col min="4628" max="4628" width="9" style="157" customWidth="1"/>
    <col min="4629" max="4629" width="8.25" style="157" customWidth="1"/>
    <col min="4630" max="4630" width="9.75" style="157" customWidth="1"/>
    <col min="4631" max="4631" width="5.25" style="157" customWidth="1"/>
    <col min="4632" max="4632" width="9.25" style="157" customWidth="1"/>
    <col min="4633" max="4633" width="5.25" style="157" customWidth="1"/>
    <col min="4634" max="4634" width="9.25" style="157" customWidth="1"/>
    <col min="4635" max="4635" width="17.5" style="157" customWidth="1"/>
    <col min="4636" max="4867" width="9" style="157" customWidth="1"/>
    <col min="4868" max="4868" width="5.25" style="157" customWidth="1"/>
    <col min="4869" max="4869" width="14.75" style="157" customWidth="1"/>
    <col min="4870" max="4870" width="6.5" style="157" customWidth="1"/>
    <col min="4871" max="4871" width="7" style="157" customWidth="1"/>
    <col min="4872" max="4872" width="7.25" style="157" customWidth="1"/>
    <col min="4873" max="4873" width="7.75" style="157" customWidth="1"/>
    <col min="4874" max="4874" width="6.75" style="157" customWidth="1"/>
    <col min="4875" max="4875" width="5.5" style="157" customWidth="1"/>
    <col min="4876" max="4876" width="5" style="157" customWidth="1"/>
    <col min="4877" max="4877" width="6.75" style="157" customWidth="1"/>
    <col min="4878" max="4878" width="7" style="157" customWidth="1"/>
    <col min="4879" max="4879" width="5.25" style="157" customWidth="1"/>
    <col min="4880" max="4880" width="6.25" style="157" customWidth="1"/>
    <col min="4881" max="4881" width="6.5" style="157" customWidth="1"/>
    <col min="4882" max="4882" width="6.75" style="157" customWidth="1"/>
    <col min="4883" max="4883" width="6.5" style="157" customWidth="1"/>
    <col min="4884" max="4884" width="9" style="157" customWidth="1"/>
    <col min="4885" max="4885" width="8.25" style="157" customWidth="1"/>
    <col min="4886" max="4886" width="9.75" style="157" customWidth="1"/>
    <col min="4887" max="4887" width="5.25" style="157" customWidth="1"/>
    <col min="4888" max="4888" width="9.25" style="157" customWidth="1"/>
    <col min="4889" max="4889" width="5.25" style="157" customWidth="1"/>
    <col min="4890" max="4890" width="9.25" style="157" customWidth="1"/>
    <col min="4891" max="4891" width="17.5" style="157" customWidth="1"/>
    <col min="4892" max="5123" width="9" style="157" customWidth="1"/>
    <col min="5124" max="5124" width="5.25" style="157" customWidth="1"/>
    <col min="5125" max="5125" width="14.75" style="157" customWidth="1"/>
    <col min="5126" max="5126" width="6.5" style="157" customWidth="1"/>
    <col min="5127" max="5127" width="7" style="157" customWidth="1"/>
    <col min="5128" max="5128" width="7.25" style="157" customWidth="1"/>
    <col min="5129" max="5129" width="7.75" style="157" customWidth="1"/>
    <col min="5130" max="5130" width="6.75" style="157" customWidth="1"/>
    <col min="5131" max="5131" width="5.5" style="157" customWidth="1"/>
    <col min="5132" max="5132" width="5" style="157" customWidth="1"/>
    <col min="5133" max="5133" width="6.75" style="157" customWidth="1"/>
    <col min="5134" max="5134" width="7" style="157" customWidth="1"/>
    <col min="5135" max="5135" width="5.25" style="157" customWidth="1"/>
    <col min="5136" max="5136" width="6.25" style="157" customWidth="1"/>
    <col min="5137" max="5137" width="6.5" style="157" customWidth="1"/>
    <col min="5138" max="5138" width="6.75" style="157" customWidth="1"/>
    <col min="5139" max="5139" width="6.5" style="157" customWidth="1"/>
    <col min="5140" max="5140" width="9" style="157" customWidth="1"/>
    <col min="5141" max="5141" width="8.25" style="157" customWidth="1"/>
    <col min="5142" max="5142" width="9.75" style="157" customWidth="1"/>
    <col min="5143" max="5143" width="5.25" style="157" customWidth="1"/>
    <col min="5144" max="5144" width="9.25" style="157" customWidth="1"/>
    <col min="5145" max="5145" width="5.25" style="157" customWidth="1"/>
    <col min="5146" max="5146" width="9.25" style="157" customWidth="1"/>
    <col min="5147" max="5147" width="17.5" style="157" customWidth="1"/>
    <col min="5148" max="5379" width="9" style="157" customWidth="1"/>
    <col min="5380" max="5380" width="5.25" style="157" customWidth="1"/>
    <col min="5381" max="5381" width="14.75" style="157" customWidth="1"/>
    <col min="5382" max="5382" width="6.5" style="157" customWidth="1"/>
    <col min="5383" max="5383" width="7" style="157" customWidth="1"/>
    <col min="5384" max="5384" width="7.25" style="157" customWidth="1"/>
    <col min="5385" max="5385" width="7.75" style="157" customWidth="1"/>
    <col min="5386" max="5386" width="6.75" style="157" customWidth="1"/>
    <col min="5387" max="5387" width="5.5" style="157" customWidth="1"/>
    <col min="5388" max="5388" width="5" style="157" customWidth="1"/>
    <col min="5389" max="5389" width="6.75" style="157" customWidth="1"/>
    <col min="5390" max="5390" width="7" style="157" customWidth="1"/>
    <col min="5391" max="5391" width="5.25" style="157" customWidth="1"/>
    <col min="5392" max="5392" width="6.25" style="157" customWidth="1"/>
    <col min="5393" max="5393" width="6.5" style="157" customWidth="1"/>
    <col min="5394" max="5394" width="6.75" style="157" customWidth="1"/>
    <col min="5395" max="5395" width="6.5" style="157" customWidth="1"/>
    <col min="5396" max="5396" width="9" style="157" customWidth="1"/>
    <col min="5397" max="5397" width="8.25" style="157" customWidth="1"/>
    <col min="5398" max="5398" width="9.75" style="157" customWidth="1"/>
    <col min="5399" max="5399" width="5.25" style="157" customWidth="1"/>
    <col min="5400" max="5400" width="9.25" style="157" customWidth="1"/>
    <col min="5401" max="5401" width="5.25" style="157" customWidth="1"/>
    <col min="5402" max="5402" width="9.25" style="157" customWidth="1"/>
    <col min="5403" max="5403" width="17.5" style="157" customWidth="1"/>
    <col min="5404" max="5635" width="9" style="157" customWidth="1"/>
    <col min="5636" max="5636" width="5.25" style="157" customWidth="1"/>
    <col min="5637" max="5637" width="14.75" style="157" customWidth="1"/>
    <col min="5638" max="5638" width="6.5" style="157" customWidth="1"/>
    <col min="5639" max="5639" width="7" style="157" customWidth="1"/>
    <col min="5640" max="5640" width="7.25" style="157" customWidth="1"/>
    <col min="5641" max="5641" width="7.75" style="157" customWidth="1"/>
    <col min="5642" max="5642" width="6.75" style="157" customWidth="1"/>
    <col min="5643" max="5643" width="5.5" style="157" customWidth="1"/>
    <col min="5644" max="5644" width="5" style="157" customWidth="1"/>
    <col min="5645" max="5645" width="6.75" style="157" customWidth="1"/>
    <col min="5646" max="5646" width="7" style="157" customWidth="1"/>
    <col min="5647" max="5647" width="5.25" style="157" customWidth="1"/>
    <col min="5648" max="5648" width="6.25" style="157" customWidth="1"/>
    <col min="5649" max="5649" width="6.5" style="157" customWidth="1"/>
    <col min="5650" max="5650" width="6.75" style="157" customWidth="1"/>
    <col min="5651" max="5651" width="6.5" style="157" customWidth="1"/>
    <col min="5652" max="5652" width="9" style="157" customWidth="1"/>
    <col min="5653" max="5653" width="8.25" style="157" customWidth="1"/>
    <col min="5654" max="5654" width="9.75" style="157" customWidth="1"/>
    <col min="5655" max="5655" width="5.25" style="157" customWidth="1"/>
    <col min="5656" max="5656" width="9.25" style="157" customWidth="1"/>
    <col min="5657" max="5657" width="5.25" style="157" customWidth="1"/>
    <col min="5658" max="5658" width="9.25" style="157" customWidth="1"/>
    <col min="5659" max="5659" width="17.5" style="157" customWidth="1"/>
    <col min="5660" max="5891" width="9" style="157" customWidth="1"/>
    <col min="5892" max="5892" width="5.25" style="157" customWidth="1"/>
    <col min="5893" max="5893" width="14.75" style="157" customWidth="1"/>
    <col min="5894" max="5894" width="6.5" style="157" customWidth="1"/>
    <col min="5895" max="5895" width="7" style="157" customWidth="1"/>
    <col min="5896" max="5896" width="7.25" style="157" customWidth="1"/>
    <col min="5897" max="5897" width="7.75" style="157" customWidth="1"/>
    <col min="5898" max="5898" width="6.75" style="157" customWidth="1"/>
    <col min="5899" max="5899" width="5.5" style="157" customWidth="1"/>
    <col min="5900" max="5900" width="5" style="157" customWidth="1"/>
    <col min="5901" max="5901" width="6.75" style="157" customWidth="1"/>
    <col min="5902" max="5902" width="7" style="157" customWidth="1"/>
    <col min="5903" max="5903" width="5.25" style="157" customWidth="1"/>
    <col min="5904" max="5904" width="6.25" style="157" customWidth="1"/>
    <col min="5905" max="5905" width="6.5" style="157" customWidth="1"/>
    <col min="5906" max="5906" width="6.75" style="157" customWidth="1"/>
    <col min="5907" max="5907" width="6.5" style="157" customWidth="1"/>
    <col min="5908" max="5908" width="9" style="157" customWidth="1"/>
    <col min="5909" max="5909" width="8.25" style="157" customWidth="1"/>
    <col min="5910" max="5910" width="9.75" style="157" customWidth="1"/>
    <col min="5911" max="5911" width="5.25" style="157" customWidth="1"/>
    <col min="5912" max="5912" width="9.25" style="157" customWidth="1"/>
    <col min="5913" max="5913" width="5.25" style="157" customWidth="1"/>
    <col min="5914" max="5914" width="9.25" style="157" customWidth="1"/>
    <col min="5915" max="5915" width="17.5" style="157" customWidth="1"/>
    <col min="5916" max="6147" width="9" style="157" customWidth="1"/>
    <col min="6148" max="6148" width="5.25" style="157" customWidth="1"/>
    <col min="6149" max="6149" width="14.75" style="157" customWidth="1"/>
    <col min="6150" max="6150" width="6.5" style="157" customWidth="1"/>
    <col min="6151" max="6151" width="7" style="157" customWidth="1"/>
    <col min="6152" max="6152" width="7.25" style="157" customWidth="1"/>
    <col min="6153" max="6153" width="7.75" style="157" customWidth="1"/>
    <col min="6154" max="6154" width="6.75" style="157" customWidth="1"/>
    <col min="6155" max="6155" width="5.5" style="157" customWidth="1"/>
    <col min="6156" max="6156" width="5" style="157" customWidth="1"/>
    <col min="6157" max="6157" width="6.75" style="157" customWidth="1"/>
    <col min="6158" max="6158" width="7" style="157" customWidth="1"/>
    <col min="6159" max="6159" width="5.25" style="157" customWidth="1"/>
    <col min="6160" max="6160" width="6.25" style="157" customWidth="1"/>
    <col min="6161" max="6161" width="6.5" style="157" customWidth="1"/>
    <col min="6162" max="6162" width="6.75" style="157" customWidth="1"/>
    <col min="6163" max="6163" width="6.5" style="157" customWidth="1"/>
    <col min="6164" max="6164" width="9" style="157" customWidth="1"/>
    <col min="6165" max="6165" width="8.25" style="157" customWidth="1"/>
    <col min="6166" max="6166" width="9.75" style="157" customWidth="1"/>
    <col min="6167" max="6167" width="5.25" style="157" customWidth="1"/>
    <col min="6168" max="6168" width="9.25" style="157" customWidth="1"/>
    <col min="6169" max="6169" width="5.25" style="157" customWidth="1"/>
    <col min="6170" max="6170" width="9.25" style="157" customWidth="1"/>
    <col min="6171" max="6171" width="17.5" style="157" customWidth="1"/>
    <col min="6172" max="6403" width="9" style="157" customWidth="1"/>
    <col min="6404" max="6404" width="5.25" style="157" customWidth="1"/>
    <col min="6405" max="6405" width="14.75" style="157" customWidth="1"/>
    <col min="6406" max="6406" width="6.5" style="157" customWidth="1"/>
    <col min="6407" max="6407" width="7" style="157" customWidth="1"/>
    <col min="6408" max="6408" width="7.25" style="157" customWidth="1"/>
    <col min="6409" max="6409" width="7.75" style="157" customWidth="1"/>
    <col min="6410" max="6410" width="6.75" style="157" customWidth="1"/>
    <col min="6411" max="6411" width="5.5" style="157" customWidth="1"/>
    <col min="6412" max="6412" width="5" style="157" customWidth="1"/>
    <col min="6413" max="6413" width="6.75" style="157" customWidth="1"/>
    <col min="6414" max="6414" width="7" style="157" customWidth="1"/>
    <col min="6415" max="6415" width="5.25" style="157" customWidth="1"/>
    <col min="6416" max="6416" width="6.25" style="157" customWidth="1"/>
    <col min="6417" max="6417" width="6.5" style="157" customWidth="1"/>
    <col min="6418" max="6418" width="6.75" style="157" customWidth="1"/>
    <col min="6419" max="6419" width="6.5" style="157" customWidth="1"/>
    <col min="6420" max="6420" width="9" style="157" customWidth="1"/>
    <col min="6421" max="6421" width="8.25" style="157" customWidth="1"/>
    <col min="6422" max="6422" width="9.75" style="157" customWidth="1"/>
    <col min="6423" max="6423" width="5.25" style="157" customWidth="1"/>
    <col min="6424" max="6424" width="9.25" style="157" customWidth="1"/>
    <col min="6425" max="6425" width="5.25" style="157" customWidth="1"/>
    <col min="6426" max="6426" width="9.25" style="157" customWidth="1"/>
    <col min="6427" max="6427" width="17.5" style="157" customWidth="1"/>
    <col min="6428" max="6659" width="9" style="157" customWidth="1"/>
    <col min="6660" max="6660" width="5.25" style="157" customWidth="1"/>
    <col min="6661" max="6661" width="14.75" style="157" customWidth="1"/>
    <col min="6662" max="6662" width="6.5" style="157" customWidth="1"/>
    <col min="6663" max="6663" width="7" style="157" customWidth="1"/>
    <col min="6664" max="6664" width="7.25" style="157" customWidth="1"/>
    <col min="6665" max="6665" width="7.75" style="157" customWidth="1"/>
    <col min="6666" max="6666" width="6.75" style="157" customWidth="1"/>
    <col min="6667" max="6667" width="5.5" style="157" customWidth="1"/>
    <col min="6668" max="6668" width="5" style="157" customWidth="1"/>
    <col min="6669" max="6669" width="6.75" style="157" customWidth="1"/>
    <col min="6670" max="6670" width="7" style="157" customWidth="1"/>
    <col min="6671" max="6671" width="5.25" style="157" customWidth="1"/>
    <col min="6672" max="6672" width="6.25" style="157" customWidth="1"/>
    <col min="6673" max="6673" width="6.5" style="157" customWidth="1"/>
    <col min="6674" max="6674" width="6.75" style="157" customWidth="1"/>
    <col min="6675" max="6675" width="6.5" style="157" customWidth="1"/>
    <col min="6676" max="6676" width="9" style="157" customWidth="1"/>
    <col min="6677" max="6677" width="8.25" style="157" customWidth="1"/>
    <col min="6678" max="6678" width="9.75" style="157" customWidth="1"/>
    <col min="6679" max="6679" width="5.25" style="157" customWidth="1"/>
    <col min="6680" max="6680" width="9.25" style="157" customWidth="1"/>
    <col min="6681" max="6681" width="5.25" style="157" customWidth="1"/>
    <col min="6682" max="6682" width="9.25" style="157" customWidth="1"/>
    <col min="6683" max="6683" width="17.5" style="157" customWidth="1"/>
    <col min="6684" max="6915" width="9" style="157" customWidth="1"/>
    <col min="6916" max="6916" width="5.25" style="157" customWidth="1"/>
    <col min="6917" max="6917" width="14.75" style="157" customWidth="1"/>
    <col min="6918" max="6918" width="6.5" style="157" customWidth="1"/>
    <col min="6919" max="6919" width="7" style="157" customWidth="1"/>
    <col min="6920" max="6920" width="7.25" style="157" customWidth="1"/>
    <col min="6921" max="6921" width="7.75" style="157" customWidth="1"/>
    <col min="6922" max="6922" width="6.75" style="157" customWidth="1"/>
    <col min="6923" max="6923" width="5.5" style="157" customWidth="1"/>
    <col min="6924" max="6924" width="5" style="157" customWidth="1"/>
    <col min="6925" max="6925" width="6.75" style="157" customWidth="1"/>
    <col min="6926" max="6926" width="7" style="157" customWidth="1"/>
    <col min="6927" max="6927" width="5.25" style="157" customWidth="1"/>
    <col min="6928" max="6928" width="6.25" style="157" customWidth="1"/>
    <col min="6929" max="6929" width="6.5" style="157" customWidth="1"/>
    <col min="6930" max="6930" width="6.75" style="157" customWidth="1"/>
    <col min="6931" max="6931" width="6.5" style="157" customWidth="1"/>
    <col min="6932" max="6932" width="9" style="157" customWidth="1"/>
    <col min="6933" max="6933" width="8.25" style="157" customWidth="1"/>
    <col min="6934" max="6934" width="9.75" style="157" customWidth="1"/>
    <col min="6935" max="6935" width="5.25" style="157" customWidth="1"/>
    <col min="6936" max="6936" width="9.25" style="157" customWidth="1"/>
    <col min="6937" max="6937" width="5.25" style="157" customWidth="1"/>
    <col min="6938" max="6938" width="9.25" style="157" customWidth="1"/>
    <col min="6939" max="6939" width="17.5" style="157" customWidth="1"/>
    <col min="6940" max="7171" width="9" style="157" customWidth="1"/>
    <col min="7172" max="7172" width="5.25" style="157" customWidth="1"/>
    <col min="7173" max="7173" width="14.75" style="157" customWidth="1"/>
    <col min="7174" max="7174" width="6.5" style="157" customWidth="1"/>
    <col min="7175" max="7175" width="7" style="157" customWidth="1"/>
    <col min="7176" max="7176" width="7.25" style="157" customWidth="1"/>
    <col min="7177" max="7177" width="7.75" style="157" customWidth="1"/>
    <col min="7178" max="7178" width="6.75" style="157" customWidth="1"/>
    <col min="7179" max="7179" width="5.5" style="157" customWidth="1"/>
    <col min="7180" max="7180" width="5" style="157" customWidth="1"/>
    <col min="7181" max="7181" width="6.75" style="157" customWidth="1"/>
    <col min="7182" max="7182" width="7" style="157" customWidth="1"/>
    <col min="7183" max="7183" width="5.25" style="157" customWidth="1"/>
    <col min="7184" max="7184" width="6.25" style="157" customWidth="1"/>
    <col min="7185" max="7185" width="6.5" style="157" customWidth="1"/>
    <col min="7186" max="7186" width="6.75" style="157" customWidth="1"/>
    <col min="7187" max="7187" width="6.5" style="157" customWidth="1"/>
    <col min="7188" max="7188" width="9" style="157" customWidth="1"/>
    <col min="7189" max="7189" width="8.25" style="157" customWidth="1"/>
    <col min="7190" max="7190" width="9.75" style="157" customWidth="1"/>
    <col min="7191" max="7191" width="5.25" style="157" customWidth="1"/>
    <col min="7192" max="7192" width="9.25" style="157" customWidth="1"/>
    <col min="7193" max="7193" width="5.25" style="157" customWidth="1"/>
    <col min="7194" max="7194" width="9.25" style="157" customWidth="1"/>
    <col min="7195" max="7195" width="17.5" style="157" customWidth="1"/>
    <col min="7196" max="7427" width="9" style="157" customWidth="1"/>
    <col min="7428" max="7428" width="5.25" style="157" customWidth="1"/>
    <col min="7429" max="7429" width="14.75" style="157" customWidth="1"/>
    <col min="7430" max="7430" width="6.5" style="157" customWidth="1"/>
    <col min="7431" max="7431" width="7" style="157" customWidth="1"/>
    <col min="7432" max="7432" width="7.25" style="157" customWidth="1"/>
    <col min="7433" max="7433" width="7.75" style="157" customWidth="1"/>
    <col min="7434" max="7434" width="6.75" style="157" customWidth="1"/>
    <col min="7435" max="7435" width="5.5" style="157" customWidth="1"/>
    <col min="7436" max="7436" width="5" style="157" customWidth="1"/>
    <col min="7437" max="7437" width="6.75" style="157" customWidth="1"/>
    <col min="7438" max="7438" width="7" style="157" customWidth="1"/>
    <col min="7439" max="7439" width="5.25" style="157" customWidth="1"/>
    <col min="7440" max="7440" width="6.25" style="157" customWidth="1"/>
    <col min="7441" max="7441" width="6.5" style="157" customWidth="1"/>
    <col min="7442" max="7442" width="6.75" style="157" customWidth="1"/>
    <col min="7443" max="7443" width="6.5" style="157" customWidth="1"/>
    <col min="7444" max="7444" width="9" style="157" customWidth="1"/>
    <col min="7445" max="7445" width="8.25" style="157" customWidth="1"/>
    <col min="7446" max="7446" width="9.75" style="157" customWidth="1"/>
    <col min="7447" max="7447" width="5.25" style="157" customWidth="1"/>
    <col min="7448" max="7448" width="9.25" style="157" customWidth="1"/>
    <col min="7449" max="7449" width="5.25" style="157" customWidth="1"/>
    <col min="7450" max="7450" width="9.25" style="157" customWidth="1"/>
    <col min="7451" max="7451" width="17.5" style="157" customWidth="1"/>
    <col min="7452" max="7683" width="9" style="157" customWidth="1"/>
    <col min="7684" max="7684" width="5.25" style="157" customWidth="1"/>
    <col min="7685" max="7685" width="14.75" style="157" customWidth="1"/>
    <col min="7686" max="7686" width="6.5" style="157" customWidth="1"/>
    <col min="7687" max="7687" width="7" style="157" customWidth="1"/>
    <col min="7688" max="7688" width="7.25" style="157" customWidth="1"/>
    <col min="7689" max="7689" width="7.75" style="157" customWidth="1"/>
    <col min="7690" max="7690" width="6.75" style="157" customWidth="1"/>
    <col min="7691" max="7691" width="5.5" style="157" customWidth="1"/>
    <col min="7692" max="7692" width="5" style="157" customWidth="1"/>
    <col min="7693" max="7693" width="6.75" style="157" customWidth="1"/>
    <col min="7694" max="7694" width="7" style="157" customWidth="1"/>
    <col min="7695" max="7695" width="5.25" style="157" customWidth="1"/>
    <col min="7696" max="7696" width="6.25" style="157" customWidth="1"/>
    <col min="7697" max="7697" width="6.5" style="157" customWidth="1"/>
    <col min="7698" max="7698" width="6.75" style="157" customWidth="1"/>
    <col min="7699" max="7699" width="6.5" style="157" customWidth="1"/>
    <col min="7700" max="7700" width="9" style="157" customWidth="1"/>
    <col min="7701" max="7701" width="8.25" style="157" customWidth="1"/>
    <col min="7702" max="7702" width="9.75" style="157" customWidth="1"/>
    <col min="7703" max="7703" width="5.25" style="157" customWidth="1"/>
    <col min="7704" max="7704" width="9.25" style="157" customWidth="1"/>
    <col min="7705" max="7705" width="5.25" style="157" customWidth="1"/>
    <col min="7706" max="7706" width="9.25" style="157" customWidth="1"/>
    <col min="7707" max="7707" width="17.5" style="157" customWidth="1"/>
    <col min="7708" max="7939" width="9" style="157" customWidth="1"/>
    <col min="7940" max="7940" width="5.25" style="157" customWidth="1"/>
    <col min="7941" max="7941" width="14.75" style="157" customWidth="1"/>
    <col min="7942" max="7942" width="6.5" style="157" customWidth="1"/>
    <col min="7943" max="7943" width="7" style="157" customWidth="1"/>
    <col min="7944" max="7944" width="7.25" style="157" customWidth="1"/>
    <col min="7945" max="7945" width="7.75" style="157" customWidth="1"/>
    <col min="7946" max="7946" width="6.75" style="157" customWidth="1"/>
    <col min="7947" max="7947" width="5.5" style="157" customWidth="1"/>
    <col min="7948" max="7948" width="5" style="157" customWidth="1"/>
    <col min="7949" max="7949" width="6.75" style="157" customWidth="1"/>
    <col min="7950" max="7950" width="7" style="157" customWidth="1"/>
    <col min="7951" max="7951" width="5.25" style="157" customWidth="1"/>
    <col min="7952" max="7952" width="6.25" style="157" customWidth="1"/>
    <col min="7953" max="7953" width="6.5" style="157" customWidth="1"/>
    <col min="7954" max="7954" width="6.75" style="157" customWidth="1"/>
    <col min="7955" max="7955" width="6.5" style="157" customWidth="1"/>
    <col min="7956" max="7956" width="9" style="157" customWidth="1"/>
    <col min="7957" max="7957" width="8.25" style="157" customWidth="1"/>
    <col min="7958" max="7958" width="9.75" style="157" customWidth="1"/>
    <col min="7959" max="7959" width="5.25" style="157" customWidth="1"/>
    <col min="7960" max="7960" width="9.25" style="157" customWidth="1"/>
    <col min="7961" max="7961" width="5.25" style="157" customWidth="1"/>
    <col min="7962" max="7962" width="9.25" style="157" customWidth="1"/>
    <col min="7963" max="7963" width="17.5" style="157" customWidth="1"/>
    <col min="7964" max="8195" width="9" style="157" customWidth="1"/>
    <col min="8196" max="8196" width="5.25" style="157" customWidth="1"/>
    <col min="8197" max="8197" width="14.75" style="157" customWidth="1"/>
    <col min="8198" max="8198" width="6.5" style="157" customWidth="1"/>
    <col min="8199" max="8199" width="7" style="157" customWidth="1"/>
    <col min="8200" max="8200" width="7.25" style="157" customWidth="1"/>
    <col min="8201" max="8201" width="7.75" style="157" customWidth="1"/>
    <col min="8202" max="8202" width="6.75" style="157" customWidth="1"/>
    <col min="8203" max="8203" width="5.5" style="157" customWidth="1"/>
    <col min="8204" max="8204" width="5" style="157" customWidth="1"/>
    <col min="8205" max="8205" width="6.75" style="157" customWidth="1"/>
    <col min="8206" max="8206" width="7" style="157" customWidth="1"/>
    <col min="8207" max="8207" width="5.25" style="157" customWidth="1"/>
    <col min="8208" max="8208" width="6.25" style="157" customWidth="1"/>
    <col min="8209" max="8209" width="6.5" style="157" customWidth="1"/>
    <col min="8210" max="8210" width="6.75" style="157" customWidth="1"/>
    <col min="8211" max="8211" width="6.5" style="157" customWidth="1"/>
    <col min="8212" max="8212" width="9" style="157" customWidth="1"/>
    <col min="8213" max="8213" width="8.25" style="157" customWidth="1"/>
    <col min="8214" max="8214" width="9.75" style="157" customWidth="1"/>
    <col min="8215" max="8215" width="5.25" style="157" customWidth="1"/>
    <col min="8216" max="8216" width="9.25" style="157" customWidth="1"/>
    <col min="8217" max="8217" width="5.25" style="157" customWidth="1"/>
    <col min="8218" max="8218" width="9.25" style="157" customWidth="1"/>
    <col min="8219" max="8219" width="17.5" style="157" customWidth="1"/>
    <col min="8220" max="8451" width="9" style="157" customWidth="1"/>
    <col min="8452" max="8452" width="5.25" style="157" customWidth="1"/>
    <col min="8453" max="8453" width="14.75" style="157" customWidth="1"/>
    <col min="8454" max="8454" width="6.5" style="157" customWidth="1"/>
    <col min="8455" max="8455" width="7" style="157" customWidth="1"/>
    <col min="8456" max="8456" width="7.25" style="157" customWidth="1"/>
    <col min="8457" max="8457" width="7.75" style="157" customWidth="1"/>
    <col min="8458" max="8458" width="6.75" style="157" customWidth="1"/>
    <col min="8459" max="8459" width="5.5" style="157" customWidth="1"/>
    <col min="8460" max="8460" width="5" style="157" customWidth="1"/>
    <col min="8461" max="8461" width="6.75" style="157" customWidth="1"/>
    <col min="8462" max="8462" width="7" style="157" customWidth="1"/>
    <col min="8463" max="8463" width="5.25" style="157" customWidth="1"/>
    <col min="8464" max="8464" width="6.25" style="157" customWidth="1"/>
    <col min="8465" max="8465" width="6.5" style="157" customWidth="1"/>
    <col min="8466" max="8466" width="6.75" style="157" customWidth="1"/>
    <col min="8467" max="8467" width="6.5" style="157" customWidth="1"/>
    <col min="8468" max="8468" width="9" style="157" customWidth="1"/>
    <col min="8469" max="8469" width="8.25" style="157" customWidth="1"/>
    <col min="8470" max="8470" width="9.75" style="157" customWidth="1"/>
    <col min="8471" max="8471" width="5.25" style="157" customWidth="1"/>
    <col min="8472" max="8472" width="9.25" style="157" customWidth="1"/>
    <col min="8473" max="8473" width="5.25" style="157" customWidth="1"/>
    <col min="8474" max="8474" width="9.25" style="157" customWidth="1"/>
    <col min="8475" max="8475" width="17.5" style="157" customWidth="1"/>
    <col min="8476" max="8707" width="9" style="157" customWidth="1"/>
    <col min="8708" max="8708" width="5.25" style="157" customWidth="1"/>
    <col min="8709" max="8709" width="14.75" style="157" customWidth="1"/>
    <col min="8710" max="8710" width="6.5" style="157" customWidth="1"/>
    <col min="8711" max="8711" width="7" style="157" customWidth="1"/>
    <col min="8712" max="8712" width="7.25" style="157" customWidth="1"/>
    <col min="8713" max="8713" width="7.75" style="157" customWidth="1"/>
    <col min="8714" max="8714" width="6.75" style="157" customWidth="1"/>
    <col min="8715" max="8715" width="5.5" style="157" customWidth="1"/>
    <col min="8716" max="8716" width="5" style="157" customWidth="1"/>
    <col min="8717" max="8717" width="6.75" style="157" customWidth="1"/>
    <col min="8718" max="8718" width="7" style="157" customWidth="1"/>
    <col min="8719" max="8719" width="5.25" style="157" customWidth="1"/>
    <col min="8720" max="8720" width="6.25" style="157" customWidth="1"/>
    <col min="8721" max="8721" width="6.5" style="157" customWidth="1"/>
    <col min="8722" max="8722" width="6.75" style="157" customWidth="1"/>
    <col min="8723" max="8723" width="6.5" style="157" customWidth="1"/>
    <col min="8724" max="8724" width="9" style="157" customWidth="1"/>
    <col min="8725" max="8725" width="8.25" style="157" customWidth="1"/>
    <col min="8726" max="8726" width="9.75" style="157" customWidth="1"/>
    <col min="8727" max="8727" width="5.25" style="157" customWidth="1"/>
    <col min="8728" max="8728" width="9.25" style="157" customWidth="1"/>
    <col min="8729" max="8729" width="5.25" style="157" customWidth="1"/>
    <col min="8730" max="8730" width="9.25" style="157" customWidth="1"/>
    <col min="8731" max="8731" width="17.5" style="157" customWidth="1"/>
    <col min="8732" max="8963" width="9" style="157" customWidth="1"/>
    <col min="8964" max="8964" width="5.25" style="157" customWidth="1"/>
    <col min="8965" max="8965" width="14.75" style="157" customWidth="1"/>
    <col min="8966" max="8966" width="6.5" style="157" customWidth="1"/>
    <col min="8967" max="8967" width="7" style="157" customWidth="1"/>
    <col min="8968" max="8968" width="7.25" style="157" customWidth="1"/>
    <col min="8969" max="8969" width="7.75" style="157" customWidth="1"/>
    <col min="8970" max="8970" width="6.75" style="157" customWidth="1"/>
    <col min="8971" max="8971" width="5.5" style="157" customWidth="1"/>
    <col min="8972" max="8972" width="5" style="157" customWidth="1"/>
    <col min="8973" max="8973" width="6.75" style="157" customWidth="1"/>
    <col min="8974" max="8974" width="7" style="157" customWidth="1"/>
    <col min="8975" max="8975" width="5.25" style="157" customWidth="1"/>
    <col min="8976" max="8976" width="6.25" style="157" customWidth="1"/>
    <col min="8977" max="8977" width="6.5" style="157" customWidth="1"/>
    <col min="8978" max="8978" width="6.75" style="157" customWidth="1"/>
    <col min="8979" max="8979" width="6.5" style="157" customWidth="1"/>
    <col min="8980" max="8980" width="9" style="157" customWidth="1"/>
    <col min="8981" max="8981" width="8.25" style="157" customWidth="1"/>
    <col min="8982" max="8982" width="9.75" style="157" customWidth="1"/>
    <col min="8983" max="8983" width="5.25" style="157" customWidth="1"/>
    <col min="8984" max="8984" width="9.25" style="157" customWidth="1"/>
    <col min="8985" max="8985" width="5.25" style="157" customWidth="1"/>
    <col min="8986" max="8986" width="9.25" style="157" customWidth="1"/>
    <col min="8987" max="8987" width="17.5" style="157" customWidth="1"/>
    <col min="8988" max="9219" width="9" style="157" customWidth="1"/>
    <col min="9220" max="9220" width="5.25" style="157" customWidth="1"/>
    <col min="9221" max="9221" width="14.75" style="157" customWidth="1"/>
    <col min="9222" max="9222" width="6.5" style="157" customWidth="1"/>
    <col min="9223" max="9223" width="7" style="157" customWidth="1"/>
    <col min="9224" max="9224" width="7.25" style="157" customWidth="1"/>
    <col min="9225" max="9225" width="7.75" style="157" customWidth="1"/>
    <col min="9226" max="9226" width="6.75" style="157" customWidth="1"/>
    <col min="9227" max="9227" width="5.5" style="157" customWidth="1"/>
    <col min="9228" max="9228" width="5" style="157" customWidth="1"/>
    <col min="9229" max="9229" width="6.75" style="157" customWidth="1"/>
    <col min="9230" max="9230" width="7" style="157" customWidth="1"/>
    <col min="9231" max="9231" width="5.25" style="157" customWidth="1"/>
    <col min="9232" max="9232" width="6.25" style="157" customWidth="1"/>
    <col min="9233" max="9233" width="6.5" style="157" customWidth="1"/>
    <col min="9234" max="9234" width="6.75" style="157" customWidth="1"/>
    <col min="9235" max="9235" width="6.5" style="157" customWidth="1"/>
    <col min="9236" max="9236" width="9" style="157" customWidth="1"/>
    <col min="9237" max="9237" width="8.25" style="157" customWidth="1"/>
    <col min="9238" max="9238" width="9.75" style="157" customWidth="1"/>
    <col min="9239" max="9239" width="5.25" style="157" customWidth="1"/>
    <col min="9240" max="9240" width="9.25" style="157" customWidth="1"/>
    <col min="9241" max="9241" width="5.25" style="157" customWidth="1"/>
    <col min="9242" max="9242" width="9.25" style="157" customWidth="1"/>
    <col min="9243" max="9243" width="17.5" style="157" customWidth="1"/>
    <col min="9244" max="9475" width="9" style="157" customWidth="1"/>
    <col min="9476" max="9476" width="5.25" style="157" customWidth="1"/>
    <col min="9477" max="9477" width="14.75" style="157" customWidth="1"/>
    <col min="9478" max="9478" width="6.5" style="157" customWidth="1"/>
    <col min="9479" max="9479" width="7" style="157" customWidth="1"/>
    <col min="9480" max="9480" width="7.25" style="157" customWidth="1"/>
    <col min="9481" max="9481" width="7.75" style="157" customWidth="1"/>
    <col min="9482" max="9482" width="6.75" style="157" customWidth="1"/>
    <col min="9483" max="9483" width="5.5" style="157" customWidth="1"/>
    <col min="9484" max="9484" width="5" style="157" customWidth="1"/>
    <col min="9485" max="9485" width="6.75" style="157" customWidth="1"/>
    <col min="9486" max="9486" width="7" style="157" customWidth="1"/>
    <col min="9487" max="9487" width="5.25" style="157" customWidth="1"/>
    <col min="9488" max="9488" width="6.25" style="157" customWidth="1"/>
    <col min="9489" max="9489" width="6.5" style="157" customWidth="1"/>
    <col min="9490" max="9490" width="6.75" style="157" customWidth="1"/>
    <col min="9491" max="9491" width="6.5" style="157" customWidth="1"/>
    <col min="9492" max="9492" width="9" style="157" customWidth="1"/>
    <col min="9493" max="9493" width="8.25" style="157" customWidth="1"/>
    <col min="9494" max="9494" width="9.75" style="157" customWidth="1"/>
    <col min="9495" max="9495" width="5.25" style="157" customWidth="1"/>
    <col min="9496" max="9496" width="9.25" style="157" customWidth="1"/>
    <col min="9497" max="9497" width="5.25" style="157" customWidth="1"/>
    <col min="9498" max="9498" width="9.25" style="157" customWidth="1"/>
    <col min="9499" max="9499" width="17.5" style="157" customWidth="1"/>
    <col min="9500" max="9731" width="9" style="157" customWidth="1"/>
    <col min="9732" max="9732" width="5.25" style="157" customWidth="1"/>
    <col min="9733" max="9733" width="14.75" style="157" customWidth="1"/>
    <col min="9734" max="9734" width="6.5" style="157" customWidth="1"/>
    <col min="9735" max="9735" width="7" style="157" customWidth="1"/>
    <col min="9736" max="9736" width="7.25" style="157" customWidth="1"/>
    <col min="9737" max="9737" width="7.75" style="157" customWidth="1"/>
    <col min="9738" max="9738" width="6.75" style="157" customWidth="1"/>
    <col min="9739" max="9739" width="5.5" style="157" customWidth="1"/>
    <col min="9740" max="9740" width="5" style="157" customWidth="1"/>
    <col min="9741" max="9741" width="6.75" style="157" customWidth="1"/>
    <col min="9742" max="9742" width="7" style="157" customWidth="1"/>
    <col min="9743" max="9743" width="5.25" style="157" customWidth="1"/>
    <col min="9744" max="9744" width="6.25" style="157" customWidth="1"/>
    <col min="9745" max="9745" width="6.5" style="157" customWidth="1"/>
    <col min="9746" max="9746" width="6.75" style="157" customWidth="1"/>
    <col min="9747" max="9747" width="6.5" style="157" customWidth="1"/>
    <col min="9748" max="9748" width="9" style="157" customWidth="1"/>
    <col min="9749" max="9749" width="8.25" style="157" customWidth="1"/>
    <col min="9750" max="9750" width="9.75" style="157" customWidth="1"/>
    <col min="9751" max="9751" width="5.25" style="157" customWidth="1"/>
    <col min="9752" max="9752" width="9.25" style="157" customWidth="1"/>
    <col min="9753" max="9753" width="5.25" style="157" customWidth="1"/>
    <col min="9754" max="9754" width="9.25" style="157" customWidth="1"/>
    <col min="9755" max="9755" width="17.5" style="157" customWidth="1"/>
    <col min="9756" max="9987" width="9" style="157" customWidth="1"/>
    <col min="9988" max="9988" width="5.25" style="157" customWidth="1"/>
    <col min="9989" max="9989" width="14.75" style="157" customWidth="1"/>
    <col min="9990" max="9990" width="6.5" style="157" customWidth="1"/>
    <col min="9991" max="9991" width="7" style="157" customWidth="1"/>
    <col min="9992" max="9992" width="7.25" style="157" customWidth="1"/>
    <col min="9993" max="9993" width="7.75" style="157" customWidth="1"/>
    <col min="9994" max="9994" width="6.75" style="157" customWidth="1"/>
    <col min="9995" max="9995" width="5.5" style="157" customWidth="1"/>
    <col min="9996" max="9996" width="5" style="157" customWidth="1"/>
    <col min="9997" max="9997" width="6.75" style="157" customWidth="1"/>
    <col min="9998" max="9998" width="7" style="157" customWidth="1"/>
    <col min="9999" max="9999" width="5.25" style="157" customWidth="1"/>
    <col min="10000" max="10000" width="6.25" style="157" customWidth="1"/>
    <col min="10001" max="10001" width="6.5" style="157" customWidth="1"/>
    <col min="10002" max="10002" width="6.75" style="157" customWidth="1"/>
    <col min="10003" max="10003" width="6.5" style="157" customWidth="1"/>
    <col min="10004" max="10004" width="9" style="157" customWidth="1"/>
    <col min="10005" max="10005" width="8.25" style="157" customWidth="1"/>
    <col min="10006" max="10006" width="9.75" style="157" customWidth="1"/>
    <col min="10007" max="10007" width="5.25" style="157" customWidth="1"/>
    <col min="10008" max="10008" width="9.25" style="157" customWidth="1"/>
    <col min="10009" max="10009" width="5.25" style="157" customWidth="1"/>
    <col min="10010" max="10010" width="9.25" style="157" customWidth="1"/>
    <col min="10011" max="10011" width="17.5" style="157" customWidth="1"/>
    <col min="10012" max="10243" width="9" style="157" customWidth="1"/>
    <col min="10244" max="10244" width="5.25" style="157" customWidth="1"/>
    <col min="10245" max="10245" width="14.75" style="157" customWidth="1"/>
    <col min="10246" max="10246" width="6.5" style="157" customWidth="1"/>
    <col min="10247" max="10247" width="7" style="157" customWidth="1"/>
    <col min="10248" max="10248" width="7.25" style="157" customWidth="1"/>
    <col min="10249" max="10249" width="7.75" style="157" customWidth="1"/>
    <col min="10250" max="10250" width="6.75" style="157" customWidth="1"/>
    <col min="10251" max="10251" width="5.5" style="157" customWidth="1"/>
    <col min="10252" max="10252" width="5" style="157" customWidth="1"/>
    <col min="10253" max="10253" width="6.75" style="157" customWidth="1"/>
    <col min="10254" max="10254" width="7" style="157" customWidth="1"/>
    <col min="10255" max="10255" width="5.25" style="157" customWidth="1"/>
    <col min="10256" max="10256" width="6.25" style="157" customWidth="1"/>
    <col min="10257" max="10257" width="6.5" style="157" customWidth="1"/>
    <col min="10258" max="10258" width="6.75" style="157" customWidth="1"/>
    <col min="10259" max="10259" width="6.5" style="157" customWidth="1"/>
    <col min="10260" max="10260" width="9" style="157" customWidth="1"/>
    <col min="10261" max="10261" width="8.25" style="157" customWidth="1"/>
    <col min="10262" max="10262" width="9.75" style="157" customWidth="1"/>
    <col min="10263" max="10263" width="5.25" style="157" customWidth="1"/>
    <col min="10264" max="10264" width="9.25" style="157" customWidth="1"/>
    <col min="10265" max="10265" width="5.25" style="157" customWidth="1"/>
    <col min="10266" max="10266" width="9.25" style="157" customWidth="1"/>
    <col min="10267" max="10267" width="17.5" style="157" customWidth="1"/>
    <col min="10268" max="10499" width="9" style="157" customWidth="1"/>
    <col min="10500" max="10500" width="5.25" style="157" customWidth="1"/>
    <col min="10501" max="10501" width="14.75" style="157" customWidth="1"/>
    <col min="10502" max="10502" width="6.5" style="157" customWidth="1"/>
    <col min="10503" max="10503" width="7" style="157" customWidth="1"/>
    <col min="10504" max="10504" width="7.25" style="157" customWidth="1"/>
    <col min="10505" max="10505" width="7.75" style="157" customWidth="1"/>
    <col min="10506" max="10506" width="6.75" style="157" customWidth="1"/>
    <col min="10507" max="10507" width="5.5" style="157" customWidth="1"/>
    <col min="10508" max="10508" width="5" style="157" customWidth="1"/>
    <col min="10509" max="10509" width="6.75" style="157" customWidth="1"/>
    <col min="10510" max="10510" width="7" style="157" customWidth="1"/>
    <col min="10511" max="10511" width="5.25" style="157" customWidth="1"/>
    <col min="10512" max="10512" width="6.25" style="157" customWidth="1"/>
    <col min="10513" max="10513" width="6.5" style="157" customWidth="1"/>
    <col min="10514" max="10514" width="6.75" style="157" customWidth="1"/>
    <col min="10515" max="10515" width="6.5" style="157" customWidth="1"/>
    <col min="10516" max="10516" width="9" style="157" customWidth="1"/>
    <col min="10517" max="10517" width="8.25" style="157" customWidth="1"/>
    <col min="10518" max="10518" width="9.75" style="157" customWidth="1"/>
    <col min="10519" max="10519" width="5.25" style="157" customWidth="1"/>
    <col min="10520" max="10520" width="9.25" style="157" customWidth="1"/>
    <col min="10521" max="10521" width="5.25" style="157" customWidth="1"/>
    <col min="10522" max="10522" width="9.25" style="157" customWidth="1"/>
    <col min="10523" max="10523" width="17.5" style="157" customWidth="1"/>
    <col min="10524" max="10755" width="9" style="157" customWidth="1"/>
    <col min="10756" max="10756" width="5.25" style="157" customWidth="1"/>
    <col min="10757" max="10757" width="14.75" style="157" customWidth="1"/>
    <col min="10758" max="10758" width="6.5" style="157" customWidth="1"/>
    <col min="10759" max="10759" width="7" style="157" customWidth="1"/>
    <col min="10760" max="10760" width="7.25" style="157" customWidth="1"/>
    <col min="10761" max="10761" width="7.75" style="157" customWidth="1"/>
    <col min="10762" max="10762" width="6.75" style="157" customWidth="1"/>
    <col min="10763" max="10763" width="5.5" style="157" customWidth="1"/>
    <col min="10764" max="10764" width="5" style="157" customWidth="1"/>
    <col min="10765" max="10765" width="6.75" style="157" customWidth="1"/>
    <col min="10766" max="10766" width="7" style="157" customWidth="1"/>
    <col min="10767" max="10767" width="5.25" style="157" customWidth="1"/>
    <col min="10768" max="10768" width="6.25" style="157" customWidth="1"/>
    <col min="10769" max="10769" width="6.5" style="157" customWidth="1"/>
    <col min="10770" max="10770" width="6.75" style="157" customWidth="1"/>
    <col min="10771" max="10771" width="6.5" style="157" customWidth="1"/>
    <col min="10772" max="10772" width="9" style="157" customWidth="1"/>
    <col min="10773" max="10773" width="8.25" style="157" customWidth="1"/>
    <col min="10774" max="10774" width="9.75" style="157" customWidth="1"/>
    <col min="10775" max="10775" width="5.25" style="157" customWidth="1"/>
    <col min="10776" max="10776" width="9.25" style="157" customWidth="1"/>
    <col min="10777" max="10777" width="5.25" style="157" customWidth="1"/>
    <col min="10778" max="10778" width="9.25" style="157" customWidth="1"/>
    <col min="10779" max="10779" width="17.5" style="157" customWidth="1"/>
    <col min="10780" max="11011" width="9" style="157" customWidth="1"/>
    <col min="11012" max="11012" width="5.25" style="157" customWidth="1"/>
    <col min="11013" max="11013" width="14.75" style="157" customWidth="1"/>
    <col min="11014" max="11014" width="6.5" style="157" customWidth="1"/>
    <col min="11015" max="11015" width="7" style="157" customWidth="1"/>
    <col min="11016" max="11016" width="7.25" style="157" customWidth="1"/>
    <col min="11017" max="11017" width="7.75" style="157" customWidth="1"/>
    <col min="11018" max="11018" width="6.75" style="157" customWidth="1"/>
    <col min="11019" max="11019" width="5.5" style="157" customWidth="1"/>
    <col min="11020" max="11020" width="5" style="157" customWidth="1"/>
    <col min="11021" max="11021" width="6.75" style="157" customWidth="1"/>
    <col min="11022" max="11022" width="7" style="157" customWidth="1"/>
    <col min="11023" max="11023" width="5.25" style="157" customWidth="1"/>
    <col min="11024" max="11024" width="6.25" style="157" customWidth="1"/>
    <col min="11025" max="11025" width="6.5" style="157" customWidth="1"/>
    <col min="11026" max="11026" width="6.75" style="157" customWidth="1"/>
    <col min="11027" max="11027" width="6.5" style="157" customWidth="1"/>
    <col min="11028" max="11028" width="9" style="157" customWidth="1"/>
    <col min="11029" max="11029" width="8.25" style="157" customWidth="1"/>
    <col min="11030" max="11030" width="9.75" style="157" customWidth="1"/>
    <col min="11031" max="11031" width="5.25" style="157" customWidth="1"/>
    <col min="11032" max="11032" width="9.25" style="157" customWidth="1"/>
    <col min="11033" max="11033" width="5.25" style="157" customWidth="1"/>
    <col min="11034" max="11034" width="9.25" style="157" customWidth="1"/>
    <col min="11035" max="11035" width="17.5" style="157" customWidth="1"/>
    <col min="11036" max="11267" width="9" style="157" customWidth="1"/>
    <col min="11268" max="11268" width="5.25" style="157" customWidth="1"/>
    <col min="11269" max="11269" width="14.75" style="157" customWidth="1"/>
    <col min="11270" max="11270" width="6.5" style="157" customWidth="1"/>
    <col min="11271" max="11271" width="7" style="157" customWidth="1"/>
    <col min="11272" max="11272" width="7.25" style="157" customWidth="1"/>
    <col min="11273" max="11273" width="7.75" style="157" customWidth="1"/>
    <col min="11274" max="11274" width="6.75" style="157" customWidth="1"/>
    <col min="11275" max="11275" width="5.5" style="157" customWidth="1"/>
    <col min="11276" max="11276" width="5" style="157" customWidth="1"/>
    <col min="11277" max="11277" width="6.75" style="157" customWidth="1"/>
    <col min="11278" max="11278" width="7" style="157" customWidth="1"/>
    <col min="11279" max="11279" width="5.25" style="157" customWidth="1"/>
    <col min="11280" max="11280" width="6.25" style="157" customWidth="1"/>
    <col min="11281" max="11281" width="6.5" style="157" customWidth="1"/>
    <col min="11282" max="11282" width="6.75" style="157" customWidth="1"/>
    <col min="11283" max="11283" width="6.5" style="157" customWidth="1"/>
    <col min="11284" max="11284" width="9" style="157" customWidth="1"/>
    <col min="11285" max="11285" width="8.25" style="157" customWidth="1"/>
    <col min="11286" max="11286" width="9.75" style="157" customWidth="1"/>
    <col min="11287" max="11287" width="5.25" style="157" customWidth="1"/>
    <col min="11288" max="11288" width="9.25" style="157" customWidth="1"/>
    <col min="11289" max="11289" width="5.25" style="157" customWidth="1"/>
    <col min="11290" max="11290" width="9.25" style="157" customWidth="1"/>
    <col min="11291" max="11291" width="17.5" style="157" customWidth="1"/>
    <col min="11292" max="11523" width="9" style="157" customWidth="1"/>
    <col min="11524" max="11524" width="5.25" style="157" customWidth="1"/>
    <col min="11525" max="11525" width="14.75" style="157" customWidth="1"/>
    <col min="11526" max="11526" width="6.5" style="157" customWidth="1"/>
    <col min="11527" max="11527" width="7" style="157" customWidth="1"/>
    <col min="11528" max="11528" width="7.25" style="157" customWidth="1"/>
    <col min="11529" max="11529" width="7.75" style="157" customWidth="1"/>
    <col min="11530" max="11530" width="6.75" style="157" customWidth="1"/>
    <col min="11531" max="11531" width="5.5" style="157" customWidth="1"/>
    <col min="11532" max="11532" width="5" style="157" customWidth="1"/>
    <col min="11533" max="11533" width="6.75" style="157" customWidth="1"/>
    <col min="11534" max="11534" width="7" style="157" customWidth="1"/>
    <col min="11535" max="11535" width="5.25" style="157" customWidth="1"/>
    <col min="11536" max="11536" width="6.25" style="157" customWidth="1"/>
    <col min="11537" max="11537" width="6.5" style="157" customWidth="1"/>
    <col min="11538" max="11538" width="6.75" style="157" customWidth="1"/>
    <col min="11539" max="11539" width="6.5" style="157" customWidth="1"/>
    <col min="11540" max="11540" width="9" style="157" customWidth="1"/>
    <col min="11541" max="11541" width="8.25" style="157" customWidth="1"/>
    <col min="11542" max="11542" width="9.75" style="157" customWidth="1"/>
    <col min="11543" max="11543" width="5.25" style="157" customWidth="1"/>
    <col min="11544" max="11544" width="9.25" style="157" customWidth="1"/>
    <col min="11545" max="11545" width="5.25" style="157" customWidth="1"/>
    <col min="11546" max="11546" width="9.25" style="157" customWidth="1"/>
    <col min="11547" max="11547" width="17.5" style="157" customWidth="1"/>
    <col min="11548" max="11779" width="9" style="157" customWidth="1"/>
    <col min="11780" max="11780" width="5.25" style="157" customWidth="1"/>
    <col min="11781" max="11781" width="14.75" style="157" customWidth="1"/>
    <col min="11782" max="11782" width="6.5" style="157" customWidth="1"/>
    <col min="11783" max="11783" width="7" style="157" customWidth="1"/>
    <col min="11784" max="11784" width="7.25" style="157" customWidth="1"/>
    <col min="11785" max="11785" width="7.75" style="157" customWidth="1"/>
    <col min="11786" max="11786" width="6.75" style="157" customWidth="1"/>
    <col min="11787" max="11787" width="5.5" style="157" customWidth="1"/>
    <col min="11788" max="11788" width="5" style="157" customWidth="1"/>
    <col min="11789" max="11789" width="6.75" style="157" customWidth="1"/>
    <col min="11790" max="11790" width="7" style="157" customWidth="1"/>
    <col min="11791" max="11791" width="5.25" style="157" customWidth="1"/>
    <col min="11792" max="11792" width="6.25" style="157" customWidth="1"/>
    <col min="11793" max="11793" width="6.5" style="157" customWidth="1"/>
    <col min="11794" max="11794" width="6.75" style="157" customWidth="1"/>
    <col min="11795" max="11795" width="6.5" style="157" customWidth="1"/>
    <col min="11796" max="11796" width="9" style="157" customWidth="1"/>
    <col min="11797" max="11797" width="8.25" style="157" customWidth="1"/>
    <col min="11798" max="11798" width="9.75" style="157" customWidth="1"/>
    <col min="11799" max="11799" width="5.25" style="157" customWidth="1"/>
    <col min="11800" max="11800" width="9.25" style="157" customWidth="1"/>
    <col min="11801" max="11801" width="5.25" style="157" customWidth="1"/>
    <col min="11802" max="11802" width="9.25" style="157" customWidth="1"/>
    <col min="11803" max="11803" width="17.5" style="157" customWidth="1"/>
    <col min="11804" max="12035" width="9" style="157" customWidth="1"/>
    <col min="12036" max="12036" width="5.25" style="157" customWidth="1"/>
    <col min="12037" max="12037" width="14.75" style="157" customWidth="1"/>
    <col min="12038" max="12038" width="6.5" style="157" customWidth="1"/>
    <col min="12039" max="12039" width="7" style="157" customWidth="1"/>
    <col min="12040" max="12040" width="7.25" style="157" customWidth="1"/>
    <col min="12041" max="12041" width="7.75" style="157" customWidth="1"/>
    <col min="12042" max="12042" width="6.75" style="157" customWidth="1"/>
    <col min="12043" max="12043" width="5.5" style="157" customWidth="1"/>
    <col min="12044" max="12044" width="5" style="157" customWidth="1"/>
    <col min="12045" max="12045" width="6.75" style="157" customWidth="1"/>
    <col min="12046" max="12046" width="7" style="157" customWidth="1"/>
    <col min="12047" max="12047" width="5.25" style="157" customWidth="1"/>
    <col min="12048" max="12048" width="6.25" style="157" customWidth="1"/>
    <col min="12049" max="12049" width="6.5" style="157" customWidth="1"/>
    <col min="12050" max="12050" width="6.75" style="157" customWidth="1"/>
    <col min="12051" max="12051" width="6.5" style="157" customWidth="1"/>
    <col min="12052" max="12052" width="9" style="157" customWidth="1"/>
    <col min="12053" max="12053" width="8.25" style="157" customWidth="1"/>
    <col min="12054" max="12054" width="9.75" style="157" customWidth="1"/>
    <col min="12055" max="12055" width="5.25" style="157" customWidth="1"/>
    <col min="12056" max="12056" width="9.25" style="157" customWidth="1"/>
    <col min="12057" max="12057" width="5.25" style="157" customWidth="1"/>
    <col min="12058" max="12058" width="9.25" style="157" customWidth="1"/>
    <col min="12059" max="12059" width="17.5" style="157" customWidth="1"/>
    <col min="12060" max="12291" width="9" style="157" customWidth="1"/>
    <col min="12292" max="12292" width="5.25" style="157" customWidth="1"/>
    <col min="12293" max="12293" width="14.75" style="157" customWidth="1"/>
    <col min="12294" max="12294" width="6.5" style="157" customWidth="1"/>
    <col min="12295" max="12295" width="7" style="157" customWidth="1"/>
    <col min="12296" max="12296" width="7.25" style="157" customWidth="1"/>
    <col min="12297" max="12297" width="7.75" style="157" customWidth="1"/>
    <col min="12298" max="12298" width="6.75" style="157" customWidth="1"/>
    <col min="12299" max="12299" width="5.5" style="157" customWidth="1"/>
    <col min="12300" max="12300" width="5" style="157" customWidth="1"/>
    <col min="12301" max="12301" width="6.75" style="157" customWidth="1"/>
    <col min="12302" max="12302" width="7" style="157" customWidth="1"/>
    <col min="12303" max="12303" width="5.25" style="157" customWidth="1"/>
    <col min="12304" max="12304" width="6.25" style="157" customWidth="1"/>
    <col min="12305" max="12305" width="6.5" style="157" customWidth="1"/>
    <col min="12306" max="12306" width="6.75" style="157" customWidth="1"/>
    <col min="12307" max="12307" width="6.5" style="157" customWidth="1"/>
    <col min="12308" max="12308" width="9" style="157" customWidth="1"/>
    <col min="12309" max="12309" width="8.25" style="157" customWidth="1"/>
    <col min="12310" max="12310" width="9.75" style="157" customWidth="1"/>
    <col min="12311" max="12311" width="5.25" style="157" customWidth="1"/>
    <col min="12312" max="12312" width="9.25" style="157" customWidth="1"/>
    <col min="12313" max="12313" width="5.25" style="157" customWidth="1"/>
    <col min="12314" max="12314" width="9.25" style="157" customWidth="1"/>
    <col min="12315" max="12315" width="17.5" style="157" customWidth="1"/>
    <col min="12316" max="12547" width="9" style="157" customWidth="1"/>
    <col min="12548" max="12548" width="5.25" style="157" customWidth="1"/>
    <col min="12549" max="12549" width="14.75" style="157" customWidth="1"/>
    <col min="12550" max="12550" width="6.5" style="157" customWidth="1"/>
    <col min="12551" max="12551" width="7" style="157" customWidth="1"/>
    <col min="12552" max="12552" width="7.25" style="157" customWidth="1"/>
    <col min="12553" max="12553" width="7.75" style="157" customWidth="1"/>
    <col min="12554" max="12554" width="6.75" style="157" customWidth="1"/>
    <col min="12555" max="12555" width="5.5" style="157" customWidth="1"/>
    <col min="12556" max="12556" width="5" style="157" customWidth="1"/>
    <col min="12557" max="12557" width="6.75" style="157" customWidth="1"/>
    <col min="12558" max="12558" width="7" style="157" customWidth="1"/>
    <col min="12559" max="12559" width="5.25" style="157" customWidth="1"/>
    <col min="12560" max="12560" width="6.25" style="157" customWidth="1"/>
    <col min="12561" max="12561" width="6.5" style="157" customWidth="1"/>
    <col min="12562" max="12562" width="6.75" style="157" customWidth="1"/>
    <col min="12563" max="12563" width="6.5" style="157" customWidth="1"/>
    <col min="12564" max="12564" width="9" style="157" customWidth="1"/>
    <col min="12565" max="12565" width="8.25" style="157" customWidth="1"/>
    <col min="12566" max="12566" width="9.75" style="157" customWidth="1"/>
    <col min="12567" max="12567" width="5.25" style="157" customWidth="1"/>
    <col min="12568" max="12568" width="9.25" style="157" customWidth="1"/>
    <col min="12569" max="12569" width="5.25" style="157" customWidth="1"/>
    <col min="12570" max="12570" width="9.25" style="157" customWidth="1"/>
    <col min="12571" max="12571" width="17.5" style="157" customWidth="1"/>
    <col min="12572" max="12803" width="9" style="157" customWidth="1"/>
    <col min="12804" max="12804" width="5.25" style="157" customWidth="1"/>
    <col min="12805" max="12805" width="14.75" style="157" customWidth="1"/>
    <col min="12806" max="12806" width="6.5" style="157" customWidth="1"/>
    <col min="12807" max="12807" width="7" style="157" customWidth="1"/>
    <col min="12808" max="12808" width="7.25" style="157" customWidth="1"/>
    <col min="12809" max="12809" width="7.75" style="157" customWidth="1"/>
    <col min="12810" max="12810" width="6.75" style="157" customWidth="1"/>
    <col min="12811" max="12811" width="5.5" style="157" customWidth="1"/>
    <col min="12812" max="12812" width="5" style="157" customWidth="1"/>
    <col min="12813" max="12813" width="6.75" style="157" customWidth="1"/>
    <col min="12814" max="12814" width="7" style="157" customWidth="1"/>
    <col min="12815" max="12815" width="5.25" style="157" customWidth="1"/>
    <col min="12816" max="12816" width="6.25" style="157" customWidth="1"/>
    <col min="12817" max="12817" width="6.5" style="157" customWidth="1"/>
    <col min="12818" max="12818" width="6.75" style="157" customWidth="1"/>
    <col min="12819" max="12819" width="6.5" style="157" customWidth="1"/>
    <col min="12820" max="12820" width="9" style="157" customWidth="1"/>
    <col min="12821" max="12821" width="8.25" style="157" customWidth="1"/>
    <col min="12822" max="12822" width="9.75" style="157" customWidth="1"/>
    <col min="12823" max="12823" width="5.25" style="157" customWidth="1"/>
    <col min="12824" max="12824" width="9.25" style="157" customWidth="1"/>
    <col min="12825" max="12825" width="5.25" style="157" customWidth="1"/>
    <col min="12826" max="12826" width="9.25" style="157" customWidth="1"/>
    <col min="12827" max="12827" width="17.5" style="157" customWidth="1"/>
    <col min="12828" max="13059" width="9" style="157" customWidth="1"/>
    <col min="13060" max="13060" width="5.25" style="157" customWidth="1"/>
    <col min="13061" max="13061" width="14.75" style="157" customWidth="1"/>
    <col min="13062" max="13062" width="6.5" style="157" customWidth="1"/>
    <col min="13063" max="13063" width="7" style="157" customWidth="1"/>
    <col min="13064" max="13064" width="7.25" style="157" customWidth="1"/>
    <col min="13065" max="13065" width="7.75" style="157" customWidth="1"/>
    <col min="13066" max="13066" width="6.75" style="157" customWidth="1"/>
    <col min="13067" max="13067" width="5.5" style="157" customWidth="1"/>
    <col min="13068" max="13068" width="5" style="157" customWidth="1"/>
    <col min="13069" max="13069" width="6.75" style="157" customWidth="1"/>
    <col min="13070" max="13070" width="7" style="157" customWidth="1"/>
    <col min="13071" max="13071" width="5.25" style="157" customWidth="1"/>
    <col min="13072" max="13072" width="6.25" style="157" customWidth="1"/>
    <col min="13073" max="13073" width="6.5" style="157" customWidth="1"/>
    <col min="13074" max="13074" width="6.75" style="157" customWidth="1"/>
    <col min="13075" max="13075" width="6.5" style="157" customWidth="1"/>
    <col min="13076" max="13076" width="9" style="157" customWidth="1"/>
    <col min="13077" max="13077" width="8.25" style="157" customWidth="1"/>
    <col min="13078" max="13078" width="9.75" style="157" customWidth="1"/>
    <col min="13079" max="13079" width="5.25" style="157" customWidth="1"/>
    <col min="13080" max="13080" width="9.25" style="157" customWidth="1"/>
    <col min="13081" max="13081" width="5.25" style="157" customWidth="1"/>
    <col min="13082" max="13082" width="9.25" style="157" customWidth="1"/>
    <col min="13083" max="13083" width="17.5" style="157" customWidth="1"/>
    <col min="13084" max="13315" width="9" style="157" customWidth="1"/>
    <col min="13316" max="13316" width="5.25" style="157" customWidth="1"/>
    <col min="13317" max="13317" width="14.75" style="157" customWidth="1"/>
    <col min="13318" max="13318" width="6.5" style="157" customWidth="1"/>
    <col min="13319" max="13319" width="7" style="157" customWidth="1"/>
    <col min="13320" max="13320" width="7.25" style="157" customWidth="1"/>
    <col min="13321" max="13321" width="7.75" style="157" customWidth="1"/>
    <col min="13322" max="13322" width="6.75" style="157" customWidth="1"/>
    <col min="13323" max="13323" width="5.5" style="157" customWidth="1"/>
    <col min="13324" max="13324" width="5" style="157" customWidth="1"/>
    <col min="13325" max="13325" width="6.75" style="157" customWidth="1"/>
    <col min="13326" max="13326" width="7" style="157" customWidth="1"/>
    <col min="13327" max="13327" width="5.25" style="157" customWidth="1"/>
    <col min="13328" max="13328" width="6.25" style="157" customWidth="1"/>
    <col min="13329" max="13329" width="6.5" style="157" customWidth="1"/>
    <col min="13330" max="13330" width="6.75" style="157" customWidth="1"/>
    <col min="13331" max="13331" width="6.5" style="157" customWidth="1"/>
    <col min="13332" max="13332" width="9" style="157" customWidth="1"/>
    <col min="13333" max="13333" width="8.25" style="157" customWidth="1"/>
    <col min="13334" max="13334" width="9.75" style="157" customWidth="1"/>
    <col min="13335" max="13335" width="5.25" style="157" customWidth="1"/>
    <col min="13336" max="13336" width="9.25" style="157" customWidth="1"/>
    <col min="13337" max="13337" width="5.25" style="157" customWidth="1"/>
    <col min="13338" max="13338" width="9.25" style="157" customWidth="1"/>
    <col min="13339" max="13339" width="17.5" style="157" customWidth="1"/>
    <col min="13340" max="13571" width="9" style="157" customWidth="1"/>
    <col min="13572" max="13572" width="5.25" style="157" customWidth="1"/>
    <col min="13573" max="13573" width="14.75" style="157" customWidth="1"/>
    <col min="13574" max="13574" width="6.5" style="157" customWidth="1"/>
    <col min="13575" max="13575" width="7" style="157" customWidth="1"/>
    <col min="13576" max="13576" width="7.25" style="157" customWidth="1"/>
    <col min="13577" max="13577" width="7.75" style="157" customWidth="1"/>
    <col min="13578" max="13578" width="6.75" style="157" customWidth="1"/>
    <col min="13579" max="13579" width="5.5" style="157" customWidth="1"/>
    <col min="13580" max="13580" width="5" style="157" customWidth="1"/>
    <col min="13581" max="13581" width="6.75" style="157" customWidth="1"/>
    <col min="13582" max="13582" width="7" style="157" customWidth="1"/>
    <col min="13583" max="13583" width="5.25" style="157" customWidth="1"/>
    <col min="13584" max="13584" width="6.25" style="157" customWidth="1"/>
    <col min="13585" max="13585" width="6.5" style="157" customWidth="1"/>
    <col min="13586" max="13586" width="6.75" style="157" customWidth="1"/>
    <col min="13587" max="13587" width="6.5" style="157" customWidth="1"/>
    <col min="13588" max="13588" width="9" style="157" customWidth="1"/>
    <col min="13589" max="13589" width="8.25" style="157" customWidth="1"/>
    <col min="13590" max="13590" width="9.75" style="157" customWidth="1"/>
    <col min="13591" max="13591" width="5.25" style="157" customWidth="1"/>
    <col min="13592" max="13592" width="9.25" style="157" customWidth="1"/>
    <col min="13593" max="13593" width="5.25" style="157" customWidth="1"/>
    <col min="13594" max="13594" width="9.25" style="157" customWidth="1"/>
    <col min="13595" max="13595" width="17.5" style="157" customWidth="1"/>
    <col min="13596" max="13827" width="9" style="157" customWidth="1"/>
    <col min="13828" max="13828" width="5.25" style="157" customWidth="1"/>
    <col min="13829" max="13829" width="14.75" style="157" customWidth="1"/>
    <col min="13830" max="13830" width="6.5" style="157" customWidth="1"/>
    <col min="13831" max="13831" width="7" style="157" customWidth="1"/>
    <col min="13832" max="13832" width="7.25" style="157" customWidth="1"/>
    <col min="13833" max="13833" width="7.75" style="157" customWidth="1"/>
    <col min="13834" max="13834" width="6.75" style="157" customWidth="1"/>
    <col min="13835" max="13835" width="5.5" style="157" customWidth="1"/>
    <col min="13836" max="13836" width="5" style="157" customWidth="1"/>
    <col min="13837" max="13837" width="6.75" style="157" customWidth="1"/>
    <col min="13838" max="13838" width="7" style="157" customWidth="1"/>
    <col min="13839" max="13839" width="5.25" style="157" customWidth="1"/>
    <col min="13840" max="13840" width="6.25" style="157" customWidth="1"/>
    <col min="13841" max="13841" width="6.5" style="157" customWidth="1"/>
    <col min="13842" max="13842" width="6.75" style="157" customWidth="1"/>
    <col min="13843" max="13843" width="6.5" style="157" customWidth="1"/>
    <col min="13844" max="13844" width="9" style="157" customWidth="1"/>
    <col min="13845" max="13845" width="8.25" style="157" customWidth="1"/>
    <col min="13846" max="13846" width="9.75" style="157" customWidth="1"/>
    <col min="13847" max="13847" width="5.25" style="157" customWidth="1"/>
    <col min="13848" max="13848" width="9.25" style="157" customWidth="1"/>
    <col min="13849" max="13849" width="5.25" style="157" customWidth="1"/>
    <col min="13850" max="13850" width="9.25" style="157" customWidth="1"/>
    <col min="13851" max="13851" width="17.5" style="157" customWidth="1"/>
    <col min="13852" max="14083" width="9" style="157" customWidth="1"/>
    <col min="14084" max="14084" width="5.25" style="157" customWidth="1"/>
    <col min="14085" max="14085" width="14.75" style="157" customWidth="1"/>
    <col min="14086" max="14086" width="6.5" style="157" customWidth="1"/>
    <col min="14087" max="14087" width="7" style="157" customWidth="1"/>
    <col min="14088" max="14088" width="7.25" style="157" customWidth="1"/>
    <col min="14089" max="14089" width="7.75" style="157" customWidth="1"/>
    <col min="14090" max="14090" width="6.75" style="157" customWidth="1"/>
    <col min="14091" max="14091" width="5.5" style="157" customWidth="1"/>
    <col min="14092" max="14092" width="5" style="157" customWidth="1"/>
    <col min="14093" max="14093" width="6.75" style="157" customWidth="1"/>
    <col min="14094" max="14094" width="7" style="157" customWidth="1"/>
    <col min="14095" max="14095" width="5.25" style="157" customWidth="1"/>
    <col min="14096" max="14096" width="6.25" style="157" customWidth="1"/>
    <col min="14097" max="14097" width="6.5" style="157" customWidth="1"/>
    <col min="14098" max="14098" width="6.75" style="157" customWidth="1"/>
    <col min="14099" max="14099" width="6.5" style="157" customWidth="1"/>
    <col min="14100" max="14100" width="9" style="157" customWidth="1"/>
    <col min="14101" max="14101" width="8.25" style="157" customWidth="1"/>
    <col min="14102" max="14102" width="9.75" style="157" customWidth="1"/>
    <col min="14103" max="14103" width="5.25" style="157" customWidth="1"/>
    <col min="14104" max="14104" width="9.25" style="157" customWidth="1"/>
    <col min="14105" max="14105" width="5.25" style="157" customWidth="1"/>
    <col min="14106" max="14106" width="9.25" style="157" customWidth="1"/>
    <col min="14107" max="14107" width="17.5" style="157" customWidth="1"/>
    <col min="14108" max="14339" width="9" style="157" customWidth="1"/>
    <col min="14340" max="14340" width="5.25" style="157" customWidth="1"/>
    <col min="14341" max="14341" width="14.75" style="157" customWidth="1"/>
    <col min="14342" max="14342" width="6.5" style="157" customWidth="1"/>
    <col min="14343" max="14343" width="7" style="157" customWidth="1"/>
    <col min="14344" max="14344" width="7.25" style="157" customWidth="1"/>
    <col min="14345" max="14345" width="7.75" style="157" customWidth="1"/>
    <col min="14346" max="14346" width="6.75" style="157" customWidth="1"/>
    <col min="14347" max="14347" width="5.5" style="157" customWidth="1"/>
    <col min="14348" max="14348" width="5" style="157" customWidth="1"/>
    <col min="14349" max="14349" width="6.75" style="157" customWidth="1"/>
    <col min="14350" max="14350" width="7" style="157" customWidth="1"/>
    <col min="14351" max="14351" width="5.25" style="157" customWidth="1"/>
    <col min="14352" max="14352" width="6.25" style="157" customWidth="1"/>
    <col min="14353" max="14353" width="6.5" style="157" customWidth="1"/>
    <col min="14354" max="14354" width="6.75" style="157" customWidth="1"/>
    <col min="14355" max="14355" width="6.5" style="157" customWidth="1"/>
    <col min="14356" max="14356" width="9" style="157" customWidth="1"/>
    <col min="14357" max="14357" width="8.25" style="157" customWidth="1"/>
    <col min="14358" max="14358" width="9.75" style="157" customWidth="1"/>
    <col min="14359" max="14359" width="5.25" style="157" customWidth="1"/>
    <col min="14360" max="14360" width="9.25" style="157" customWidth="1"/>
    <col min="14361" max="14361" width="5.25" style="157" customWidth="1"/>
    <col min="14362" max="14362" width="9.25" style="157" customWidth="1"/>
    <col min="14363" max="14363" width="17.5" style="157" customWidth="1"/>
    <col min="14364" max="14595" width="9" style="157" customWidth="1"/>
    <col min="14596" max="14596" width="5.25" style="157" customWidth="1"/>
    <col min="14597" max="14597" width="14.75" style="157" customWidth="1"/>
    <col min="14598" max="14598" width="6.5" style="157" customWidth="1"/>
    <col min="14599" max="14599" width="7" style="157" customWidth="1"/>
    <col min="14600" max="14600" width="7.25" style="157" customWidth="1"/>
    <col min="14601" max="14601" width="7.75" style="157" customWidth="1"/>
    <col min="14602" max="14602" width="6.75" style="157" customWidth="1"/>
    <col min="14603" max="14603" width="5.5" style="157" customWidth="1"/>
    <col min="14604" max="14604" width="5" style="157" customWidth="1"/>
    <col min="14605" max="14605" width="6.75" style="157" customWidth="1"/>
    <col min="14606" max="14606" width="7" style="157" customWidth="1"/>
    <col min="14607" max="14607" width="5.25" style="157" customWidth="1"/>
    <col min="14608" max="14608" width="6.25" style="157" customWidth="1"/>
    <col min="14609" max="14609" width="6.5" style="157" customWidth="1"/>
    <col min="14610" max="14610" width="6.75" style="157" customWidth="1"/>
    <col min="14611" max="14611" width="6.5" style="157" customWidth="1"/>
    <col min="14612" max="14612" width="9" style="157" customWidth="1"/>
    <col min="14613" max="14613" width="8.25" style="157" customWidth="1"/>
    <col min="14614" max="14614" width="9.75" style="157" customWidth="1"/>
    <col min="14615" max="14615" width="5.25" style="157" customWidth="1"/>
    <col min="14616" max="14616" width="9.25" style="157" customWidth="1"/>
    <col min="14617" max="14617" width="5.25" style="157" customWidth="1"/>
    <col min="14618" max="14618" width="9.25" style="157" customWidth="1"/>
    <col min="14619" max="14619" width="17.5" style="157" customWidth="1"/>
    <col min="14620" max="14851" width="9" style="157" customWidth="1"/>
    <col min="14852" max="14852" width="5.25" style="157" customWidth="1"/>
    <col min="14853" max="14853" width="14.75" style="157" customWidth="1"/>
    <col min="14854" max="14854" width="6.5" style="157" customWidth="1"/>
    <col min="14855" max="14855" width="7" style="157" customWidth="1"/>
    <col min="14856" max="14856" width="7.25" style="157" customWidth="1"/>
    <col min="14857" max="14857" width="7.75" style="157" customWidth="1"/>
    <col min="14858" max="14858" width="6.75" style="157" customWidth="1"/>
    <col min="14859" max="14859" width="5.5" style="157" customWidth="1"/>
    <col min="14860" max="14860" width="5" style="157" customWidth="1"/>
    <col min="14861" max="14861" width="6.75" style="157" customWidth="1"/>
    <col min="14862" max="14862" width="7" style="157" customWidth="1"/>
    <col min="14863" max="14863" width="5.25" style="157" customWidth="1"/>
    <col min="14864" max="14864" width="6.25" style="157" customWidth="1"/>
    <col min="14865" max="14865" width="6.5" style="157" customWidth="1"/>
    <col min="14866" max="14866" width="6.75" style="157" customWidth="1"/>
    <col min="14867" max="14867" width="6.5" style="157" customWidth="1"/>
    <col min="14868" max="14868" width="9" style="157" customWidth="1"/>
    <col min="14869" max="14869" width="8.25" style="157" customWidth="1"/>
    <col min="14870" max="14870" width="9.75" style="157" customWidth="1"/>
    <col min="14871" max="14871" width="5.25" style="157" customWidth="1"/>
    <col min="14872" max="14872" width="9.25" style="157" customWidth="1"/>
    <col min="14873" max="14873" width="5.25" style="157" customWidth="1"/>
    <col min="14874" max="14874" width="9.25" style="157" customWidth="1"/>
    <col min="14875" max="14875" width="17.5" style="157" customWidth="1"/>
    <col min="14876" max="15107" width="9" style="157" customWidth="1"/>
    <col min="15108" max="15108" width="5.25" style="157" customWidth="1"/>
    <col min="15109" max="15109" width="14.75" style="157" customWidth="1"/>
    <col min="15110" max="15110" width="6.5" style="157" customWidth="1"/>
    <col min="15111" max="15111" width="7" style="157" customWidth="1"/>
    <col min="15112" max="15112" width="7.25" style="157" customWidth="1"/>
    <col min="15113" max="15113" width="7.75" style="157" customWidth="1"/>
    <col min="15114" max="15114" width="6.75" style="157" customWidth="1"/>
    <col min="15115" max="15115" width="5.5" style="157" customWidth="1"/>
    <col min="15116" max="15116" width="5" style="157" customWidth="1"/>
    <col min="15117" max="15117" width="6.75" style="157" customWidth="1"/>
    <col min="15118" max="15118" width="7" style="157" customWidth="1"/>
    <col min="15119" max="15119" width="5.25" style="157" customWidth="1"/>
    <col min="15120" max="15120" width="6.25" style="157" customWidth="1"/>
    <col min="15121" max="15121" width="6.5" style="157" customWidth="1"/>
    <col min="15122" max="15122" width="6.75" style="157" customWidth="1"/>
    <col min="15123" max="15123" width="6.5" style="157" customWidth="1"/>
    <col min="15124" max="15124" width="9" style="157" customWidth="1"/>
    <col min="15125" max="15125" width="8.25" style="157" customWidth="1"/>
    <col min="15126" max="15126" width="9.75" style="157" customWidth="1"/>
    <col min="15127" max="15127" width="5.25" style="157" customWidth="1"/>
    <col min="15128" max="15128" width="9.25" style="157" customWidth="1"/>
    <col min="15129" max="15129" width="5.25" style="157" customWidth="1"/>
    <col min="15130" max="15130" width="9.25" style="157" customWidth="1"/>
    <col min="15131" max="15131" width="17.5" style="157" customWidth="1"/>
    <col min="15132" max="15363" width="9" style="157" customWidth="1"/>
    <col min="15364" max="15364" width="5.25" style="157" customWidth="1"/>
    <col min="15365" max="15365" width="14.75" style="157" customWidth="1"/>
    <col min="15366" max="15366" width="6.5" style="157" customWidth="1"/>
    <col min="15367" max="15367" width="7" style="157" customWidth="1"/>
    <col min="15368" max="15368" width="7.25" style="157" customWidth="1"/>
    <col min="15369" max="15369" width="7.75" style="157" customWidth="1"/>
    <col min="15370" max="15370" width="6.75" style="157" customWidth="1"/>
    <col min="15371" max="15371" width="5.5" style="157" customWidth="1"/>
    <col min="15372" max="15372" width="5" style="157" customWidth="1"/>
    <col min="15373" max="15373" width="6.75" style="157" customWidth="1"/>
    <col min="15374" max="15374" width="7" style="157" customWidth="1"/>
    <col min="15375" max="15375" width="5.25" style="157" customWidth="1"/>
    <col min="15376" max="15376" width="6.25" style="157" customWidth="1"/>
    <col min="15377" max="15377" width="6.5" style="157" customWidth="1"/>
    <col min="15378" max="15378" width="6.75" style="157" customWidth="1"/>
    <col min="15379" max="15379" width="6.5" style="157" customWidth="1"/>
    <col min="15380" max="15380" width="9" style="157" customWidth="1"/>
    <col min="15381" max="15381" width="8.25" style="157" customWidth="1"/>
    <col min="15382" max="15382" width="9.75" style="157" customWidth="1"/>
    <col min="15383" max="15383" width="5.25" style="157" customWidth="1"/>
    <col min="15384" max="15384" width="9.25" style="157" customWidth="1"/>
    <col min="15385" max="15385" width="5.25" style="157" customWidth="1"/>
    <col min="15386" max="15386" width="9.25" style="157" customWidth="1"/>
    <col min="15387" max="15387" width="17.5" style="157" customWidth="1"/>
    <col min="15388" max="15619" width="9" style="157" customWidth="1"/>
    <col min="15620" max="15620" width="5.25" style="157" customWidth="1"/>
    <col min="15621" max="15621" width="14.75" style="157" customWidth="1"/>
    <col min="15622" max="15622" width="6.5" style="157" customWidth="1"/>
    <col min="15623" max="15623" width="7" style="157" customWidth="1"/>
    <col min="15624" max="15624" width="7.25" style="157" customWidth="1"/>
    <col min="15625" max="15625" width="7.75" style="157" customWidth="1"/>
    <col min="15626" max="15626" width="6.75" style="157" customWidth="1"/>
    <col min="15627" max="15627" width="5.5" style="157" customWidth="1"/>
    <col min="15628" max="15628" width="5" style="157" customWidth="1"/>
    <col min="15629" max="15629" width="6.75" style="157" customWidth="1"/>
    <col min="15630" max="15630" width="7" style="157" customWidth="1"/>
    <col min="15631" max="15631" width="5.25" style="157" customWidth="1"/>
    <col min="15632" max="15632" width="6.25" style="157" customWidth="1"/>
    <col min="15633" max="15633" width="6.5" style="157" customWidth="1"/>
    <col min="15634" max="15634" width="6.75" style="157" customWidth="1"/>
    <col min="15635" max="15635" width="6.5" style="157" customWidth="1"/>
    <col min="15636" max="15636" width="9" style="157" customWidth="1"/>
    <col min="15637" max="15637" width="8.25" style="157" customWidth="1"/>
    <col min="15638" max="15638" width="9.75" style="157" customWidth="1"/>
    <col min="15639" max="15639" width="5.25" style="157" customWidth="1"/>
    <col min="15640" max="15640" width="9.25" style="157" customWidth="1"/>
    <col min="15641" max="15641" width="5.25" style="157" customWidth="1"/>
    <col min="15642" max="15642" width="9.25" style="157" customWidth="1"/>
    <col min="15643" max="15643" width="17.5" style="157" customWidth="1"/>
    <col min="15644" max="15875" width="9" style="157" customWidth="1"/>
    <col min="15876" max="15876" width="5.25" style="157" customWidth="1"/>
    <col min="15877" max="15877" width="14.75" style="157" customWidth="1"/>
    <col min="15878" max="15878" width="6.5" style="157" customWidth="1"/>
    <col min="15879" max="15879" width="7" style="157" customWidth="1"/>
    <col min="15880" max="15880" width="7.25" style="157" customWidth="1"/>
    <col min="15881" max="15881" width="7.75" style="157" customWidth="1"/>
    <col min="15882" max="15882" width="6.75" style="157" customWidth="1"/>
    <col min="15883" max="15883" width="5.5" style="157" customWidth="1"/>
    <col min="15884" max="15884" width="5" style="157" customWidth="1"/>
    <col min="15885" max="15885" width="6.75" style="157" customWidth="1"/>
    <col min="15886" max="15886" width="7" style="157" customWidth="1"/>
    <col min="15887" max="15887" width="5.25" style="157" customWidth="1"/>
    <col min="15888" max="15888" width="6.25" style="157" customWidth="1"/>
    <col min="15889" max="15889" width="6.5" style="157" customWidth="1"/>
    <col min="15890" max="15890" width="6.75" style="157" customWidth="1"/>
    <col min="15891" max="15891" width="6.5" style="157" customWidth="1"/>
    <col min="15892" max="15892" width="9" style="157" customWidth="1"/>
    <col min="15893" max="15893" width="8.25" style="157" customWidth="1"/>
    <col min="15894" max="15894" width="9.75" style="157" customWidth="1"/>
    <col min="15895" max="15895" width="5.25" style="157" customWidth="1"/>
    <col min="15896" max="15896" width="9.25" style="157" customWidth="1"/>
    <col min="15897" max="15897" width="5.25" style="157" customWidth="1"/>
    <col min="15898" max="15898" width="9.25" style="157" customWidth="1"/>
    <col min="15899" max="15899" width="17.5" style="157" customWidth="1"/>
    <col min="15900" max="16131" width="9" style="157" customWidth="1"/>
    <col min="16132" max="16132" width="5.25" style="157" customWidth="1"/>
    <col min="16133" max="16133" width="14.75" style="157" customWidth="1"/>
    <col min="16134" max="16134" width="6.5" style="157" customWidth="1"/>
    <col min="16135" max="16135" width="7" style="157" customWidth="1"/>
    <col min="16136" max="16136" width="7.25" style="157" customWidth="1"/>
    <col min="16137" max="16137" width="7.75" style="157" customWidth="1"/>
    <col min="16138" max="16138" width="6.75" style="157" customWidth="1"/>
    <col min="16139" max="16139" width="5.5" style="157" customWidth="1"/>
    <col min="16140" max="16140" width="5" style="157" customWidth="1"/>
    <col min="16141" max="16141" width="6.75" style="157" customWidth="1"/>
    <col min="16142" max="16142" width="7" style="157" customWidth="1"/>
    <col min="16143" max="16143" width="5.25" style="157" customWidth="1"/>
    <col min="16144" max="16144" width="6.25" style="157" customWidth="1"/>
    <col min="16145" max="16145" width="6.5" style="157" customWidth="1"/>
    <col min="16146" max="16146" width="6.75" style="157" customWidth="1"/>
    <col min="16147" max="16147" width="6.5" style="157" customWidth="1"/>
    <col min="16148" max="16148" width="9" style="157" customWidth="1"/>
    <col min="16149" max="16149" width="8.25" style="157" customWidth="1"/>
    <col min="16150" max="16150" width="9.75" style="157" customWidth="1"/>
    <col min="16151" max="16151" width="5.25" style="157" customWidth="1"/>
    <col min="16152" max="16152" width="9.25" style="157" customWidth="1"/>
    <col min="16153" max="16153" width="5.25" style="157" customWidth="1"/>
    <col min="16154" max="16154" width="9.25" style="157" customWidth="1"/>
    <col min="16155" max="16155" width="17.5" style="157" customWidth="1"/>
    <col min="16156" max="16384" width="9" style="157" customWidth="1"/>
  </cols>
  <sheetData>
    <row r="2" spans="1:27" ht="23.65" customHeight="1">
      <c r="A2" s="707" t="s">
        <v>1640</v>
      </c>
      <c r="B2" s="708"/>
      <c r="C2" s="708"/>
      <c r="D2" s="708"/>
      <c r="E2" s="708"/>
      <c r="F2" s="708"/>
      <c r="G2" s="708"/>
      <c r="H2" s="708"/>
      <c r="I2" s="708"/>
      <c r="J2" s="708"/>
      <c r="K2" s="708"/>
      <c r="L2" s="708"/>
      <c r="M2" s="708"/>
      <c r="N2" s="708"/>
      <c r="O2" s="708"/>
      <c r="P2" s="709"/>
      <c r="Q2" s="708"/>
      <c r="R2" s="708"/>
      <c r="S2" s="708"/>
      <c r="T2" s="708"/>
      <c r="U2" s="708"/>
      <c r="V2" s="708"/>
      <c r="W2" s="708"/>
      <c r="X2" s="708"/>
      <c r="Y2" s="708"/>
      <c r="Z2" s="708"/>
    </row>
    <row r="3" spans="1:27" ht="16.899999999999999" customHeight="1">
      <c r="A3" s="710" t="str">
        <f>"评估基准日："&amp;TEXT(基本信息输入表!M7,"yyyy年mm月dd日")</f>
        <v>评估基准日：2025年07月31日</v>
      </c>
      <c r="B3" s="708"/>
      <c r="C3" s="708"/>
      <c r="D3" s="708"/>
      <c r="E3" s="708"/>
      <c r="F3" s="708"/>
      <c r="G3" s="708"/>
      <c r="H3" s="708"/>
      <c r="I3" s="708"/>
      <c r="J3" s="708"/>
      <c r="K3" s="708"/>
      <c r="L3" s="708"/>
      <c r="M3" s="708"/>
      <c r="N3" s="708"/>
      <c r="O3" s="708"/>
      <c r="P3" s="709"/>
      <c r="Q3" s="708"/>
      <c r="R3" s="708"/>
      <c r="S3" s="708"/>
      <c r="T3" s="708"/>
      <c r="U3" s="708"/>
      <c r="V3" s="708"/>
      <c r="W3" s="708"/>
      <c r="X3" s="708"/>
      <c r="Y3" s="708"/>
      <c r="Z3" s="708"/>
    </row>
    <row r="4" spans="1:27" ht="16.899999999999999" customHeight="1">
      <c r="A4" s="159"/>
      <c r="B4" s="159"/>
      <c r="C4" s="159"/>
      <c r="D4" s="159"/>
      <c r="E4" s="159"/>
      <c r="F4" s="159"/>
      <c r="G4" s="159"/>
      <c r="H4" s="159"/>
      <c r="I4" s="159"/>
      <c r="J4" s="159"/>
      <c r="K4" s="159"/>
      <c r="L4" s="159"/>
      <c r="M4" s="159"/>
      <c r="N4" s="159"/>
      <c r="O4" s="159"/>
      <c r="P4" s="159"/>
      <c r="Q4" s="159"/>
      <c r="R4" s="159"/>
      <c r="S4" s="159"/>
      <c r="T4" s="159"/>
      <c r="U4" s="159"/>
      <c r="V4" s="159"/>
      <c r="W4" s="159"/>
      <c r="X4" s="159"/>
      <c r="Y4" s="159"/>
      <c r="Z4" s="17" t="s">
        <v>1641</v>
      </c>
    </row>
    <row r="5" spans="1:27">
      <c r="A5" s="160" t="str">
        <f>基本信息输入表!K6&amp;"："&amp;基本信息输入表!M6</f>
        <v>被评估单位：西安曲江影视投资（集团）有限公司</v>
      </c>
      <c r="B5" s="160"/>
      <c r="C5" s="160"/>
      <c r="D5" s="160"/>
      <c r="E5" s="160"/>
      <c r="F5" s="160"/>
      <c r="G5" s="160"/>
      <c r="H5" s="160"/>
      <c r="I5" s="160"/>
      <c r="J5" s="170"/>
      <c r="K5" s="171"/>
      <c r="L5" s="170"/>
      <c r="M5" s="170"/>
      <c r="N5" s="170"/>
      <c r="O5" s="170"/>
      <c r="P5" s="172"/>
      <c r="Q5" s="180"/>
      <c r="R5" s="170"/>
      <c r="S5" s="159"/>
      <c r="T5" s="159"/>
      <c r="U5" s="159"/>
      <c r="V5" s="181"/>
      <c r="W5" s="170"/>
      <c r="X5" s="182"/>
      <c r="Y5" s="182"/>
      <c r="Z5" s="17" t="s">
        <v>561</v>
      </c>
    </row>
    <row r="6" spans="1:27" s="156" customFormat="1" ht="15.75" customHeight="1">
      <c r="A6" s="713" t="s">
        <v>127</v>
      </c>
      <c r="B6" s="713" t="s">
        <v>1551</v>
      </c>
      <c r="C6" s="713" t="s">
        <v>1642</v>
      </c>
      <c r="D6" s="713" t="s">
        <v>1643</v>
      </c>
      <c r="E6" s="161" t="s">
        <v>1644</v>
      </c>
      <c r="F6" s="713" t="s">
        <v>1645</v>
      </c>
      <c r="G6" s="713" t="s">
        <v>1646</v>
      </c>
      <c r="H6" s="713" t="s">
        <v>1647</v>
      </c>
      <c r="I6" s="713" t="s">
        <v>1648</v>
      </c>
      <c r="J6" s="713" t="s">
        <v>1649</v>
      </c>
      <c r="K6" s="713" t="s">
        <v>1650</v>
      </c>
      <c r="L6" s="713" t="s">
        <v>1651</v>
      </c>
      <c r="M6" s="713" t="s">
        <v>1652</v>
      </c>
      <c r="N6" s="713" t="s">
        <v>1653</v>
      </c>
      <c r="O6" s="713" t="s">
        <v>1654</v>
      </c>
      <c r="P6" s="715" t="s">
        <v>1655</v>
      </c>
      <c r="Q6" s="713" t="s">
        <v>1561</v>
      </c>
      <c r="R6" s="713" t="s">
        <v>1656</v>
      </c>
      <c r="S6" s="711" t="s">
        <v>1077</v>
      </c>
      <c r="T6" s="673"/>
      <c r="U6" s="716" t="s">
        <v>846</v>
      </c>
      <c r="V6" s="712" t="s">
        <v>413</v>
      </c>
      <c r="W6" s="672"/>
      <c r="X6" s="673"/>
      <c r="Y6" s="712" t="s">
        <v>415</v>
      </c>
      <c r="Z6" s="714" t="s">
        <v>143</v>
      </c>
    </row>
    <row r="7" spans="1:27" s="156" customFormat="1">
      <c r="A7" s="675"/>
      <c r="B7" s="675"/>
      <c r="C7" s="675"/>
      <c r="D7" s="675"/>
      <c r="E7" s="162" t="s">
        <v>1657</v>
      </c>
      <c r="F7" s="675"/>
      <c r="G7" s="675"/>
      <c r="H7" s="675"/>
      <c r="I7" s="675"/>
      <c r="J7" s="675"/>
      <c r="K7" s="675"/>
      <c r="L7" s="675"/>
      <c r="M7" s="675"/>
      <c r="N7" s="675"/>
      <c r="O7" s="675"/>
      <c r="P7" s="675"/>
      <c r="Q7" s="675"/>
      <c r="R7" s="675"/>
      <c r="S7" s="183" t="s">
        <v>1443</v>
      </c>
      <c r="T7" s="183" t="s">
        <v>1444</v>
      </c>
      <c r="U7" s="674"/>
      <c r="V7" s="184" t="s">
        <v>1443</v>
      </c>
      <c r="W7" s="185" t="s">
        <v>1009</v>
      </c>
      <c r="X7" s="184" t="s">
        <v>1444</v>
      </c>
      <c r="Y7" s="675"/>
      <c r="Z7" s="675"/>
      <c r="AA7" s="2" t="s">
        <v>516</v>
      </c>
    </row>
    <row r="8" spans="1:27" ht="15.75" customHeight="1">
      <c r="A8" s="163" t="str">
        <f t="shared" ref="A8:A24" si="0">IF(B8="","",ROW()-6)</f>
        <v/>
      </c>
      <c r="B8" s="163"/>
      <c r="C8" s="164"/>
      <c r="D8" s="163"/>
      <c r="E8" s="164"/>
      <c r="F8" s="165"/>
      <c r="G8" s="165"/>
      <c r="H8" s="165"/>
      <c r="I8" s="165"/>
      <c r="J8" s="163"/>
      <c r="K8" s="165"/>
      <c r="L8" s="173"/>
      <c r="M8" s="165"/>
      <c r="N8" s="173"/>
      <c r="O8" s="173"/>
      <c r="P8" s="174"/>
      <c r="Q8" s="173"/>
      <c r="R8" s="173"/>
      <c r="S8" s="186"/>
      <c r="T8" s="186"/>
      <c r="U8" s="186"/>
      <c r="V8" s="187"/>
      <c r="W8" s="173"/>
      <c r="X8" s="187"/>
      <c r="Y8" s="34" t="str">
        <f t="shared" ref="Y8:Y25" si="1">IF(T8-U8=0,"",(X8-T8+U8)/(T8-U8)*100)</f>
        <v/>
      </c>
      <c r="Z8" s="188"/>
      <c r="AA8" s="189" t="s">
        <v>1658</v>
      </c>
    </row>
    <row r="9" spans="1:27">
      <c r="A9" s="163" t="str">
        <f t="shared" si="0"/>
        <v/>
      </c>
      <c r="B9" s="163"/>
      <c r="C9" s="164"/>
      <c r="D9" s="163"/>
      <c r="E9" s="164"/>
      <c r="F9" s="165"/>
      <c r="G9" s="165"/>
      <c r="H9" s="165"/>
      <c r="I9" s="165"/>
      <c r="J9" s="163"/>
      <c r="K9" s="165"/>
      <c r="L9" s="173"/>
      <c r="M9" s="165"/>
      <c r="N9" s="173"/>
      <c r="O9" s="173"/>
      <c r="P9" s="174"/>
      <c r="Q9" s="173"/>
      <c r="R9" s="173"/>
      <c r="S9" s="186"/>
      <c r="T9" s="186"/>
      <c r="U9" s="186"/>
      <c r="V9" s="187"/>
      <c r="W9" s="173"/>
      <c r="X9" s="187"/>
      <c r="Y9" s="34" t="str">
        <f t="shared" si="1"/>
        <v/>
      </c>
      <c r="Z9" s="188"/>
      <c r="AA9" s="189" t="s">
        <v>1658</v>
      </c>
    </row>
    <row r="10" spans="1:27">
      <c r="A10" s="163" t="str">
        <f t="shared" si="0"/>
        <v/>
      </c>
      <c r="B10" s="163"/>
      <c r="C10" s="164"/>
      <c r="D10" s="163"/>
      <c r="E10" s="164"/>
      <c r="F10" s="165"/>
      <c r="G10" s="165"/>
      <c r="H10" s="165"/>
      <c r="I10" s="165"/>
      <c r="J10" s="163"/>
      <c r="K10" s="165"/>
      <c r="L10" s="173"/>
      <c r="M10" s="165"/>
      <c r="N10" s="173"/>
      <c r="O10" s="173"/>
      <c r="P10" s="174"/>
      <c r="Q10" s="173"/>
      <c r="R10" s="173"/>
      <c r="S10" s="186"/>
      <c r="T10" s="186"/>
      <c r="U10" s="186"/>
      <c r="V10" s="187"/>
      <c r="W10" s="173"/>
      <c r="X10" s="187"/>
      <c r="Y10" s="34" t="str">
        <f t="shared" si="1"/>
        <v/>
      </c>
      <c r="Z10" s="188"/>
      <c r="AA10" s="189" t="s">
        <v>1658</v>
      </c>
    </row>
    <row r="11" spans="1:27">
      <c r="A11" s="163" t="str">
        <f t="shared" si="0"/>
        <v/>
      </c>
      <c r="B11" s="163"/>
      <c r="C11" s="164"/>
      <c r="D11" s="163"/>
      <c r="E11" s="164"/>
      <c r="F11" s="165"/>
      <c r="G11" s="165"/>
      <c r="H11" s="165"/>
      <c r="I11" s="165"/>
      <c r="J11" s="163"/>
      <c r="K11" s="165"/>
      <c r="L11" s="173"/>
      <c r="M11" s="165"/>
      <c r="N11" s="173"/>
      <c r="O11" s="173"/>
      <c r="P11" s="174"/>
      <c r="Q11" s="173"/>
      <c r="R11" s="173"/>
      <c r="S11" s="186"/>
      <c r="T11" s="186"/>
      <c r="U11" s="186"/>
      <c r="V11" s="187"/>
      <c r="W11" s="173"/>
      <c r="X11" s="187"/>
      <c r="Y11" s="34" t="str">
        <f t="shared" si="1"/>
        <v/>
      </c>
      <c r="Z11" s="188"/>
      <c r="AA11" s="189" t="s">
        <v>1658</v>
      </c>
    </row>
    <row r="12" spans="1:27">
      <c r="A12" s="163" t="str">
        <f t="shared" si="0"/>
        <v/>
      </c>
      <c r="B12" s="163"/>
      <c r="C12" s="164"/>
      <c r="D12" s="163"/>
      <c r="E12" s="164"/>
      <c r="F12" s="165"/>
      <c r="G12" s="165"/>
      <c r="H12" s="165"/>
      <c r="I12" s="165"/>
      <c r="J12" s="163"/>
      <c r="K12" s="165"/>
      <c r="L12" s="173"/>
      <c r="M12" s="165"/>
      <c r="N12" s="173"/>
      <c r="O12" s="173"/>
      <c r="P12" s="174"/>
      <c r="Q12" s="173"/>
      <c r="R12" s="173"/>
      <c r="S12" s="186"/>
      <c r="T12" s="186"/>
      <c r="U12" s="186"/>
      <c r="V12" s="187"/>
      <c r="W12" s="173"/>
      <c r="X12" s="187"/>
      <c r="Y12" s="34" t="str">
        <f t="shared" si="1"/>
        <v/>
      </c>
      <c r="Z12" s="188"/>
      <c r="AA12" s="189" t="s">
        <v>1658</v>
      </c>
    </row>
    <row r="13" spans="1:27">
      <c r="A13" s="163" t="str">
        <f t="shared" si="0"/>
        <v/>
      </c>
      <c r="B13" s="163"/>
      <c r="C13" s="164"/>
      <c r="D13" s="163"/>
      <c r="E13" s="164"/>
      <c r="F13" s="165"/>
      <c r="G13" s="165"/>
      <c r="H13" s="165"/>
      <c r="I13" s="165"/>
      <c r="J13" s="163"/>
      <c r="K13" s="165"/>
      <c r="L13" s="173"/>
      <c r="M13" s="165"/>
      <c r="N13" s="173"/>
      <c r="O13" s="173"/>
      <c r="P13" s="174"/>
      <c r="Q13" s="173"/>
      <c r="R13" s="173"/>
      <c r="S13" s="186"/>
      <c r="T13" s="186"/>
      <c r="U13" s="186"/>
      <c r="V13" s="187"/>
      <c r="W13" s="173"/>
      <c r="X13" s="187"/>
      <c r="Y13" s="34" t="str">
        <f t="shared" si="1"/>
        <v/>
      </c>
      <c r="Z13" s="188"/>
      <c r="AA13" s="189" t="s">
        <v>1658</v>
      </c>
    </row>
    <row r="14" spans="1:27">
      <c r="A14" s="163" t="str">
        <f t="shared" si="0"/>
        <v/>
      </c>
      <c r="B14" s="163"/>
      <c r="C14" s="164"/>
      <c r="D14" s="163"/>
      <c r="E14" s="164"/>
      <c r="F14" s="165"/>
      <c r="G14" s="165"/>
      <c r="H14" s="165"/>
      <c r="I14" s="165"/>
      <c r="J14" s="163"/>
      <c r="K14" s="165"/>
      <c r="L14" s="173"/>
      <c r="M14" s="165"/>
      <c r="N14" s="173"/>
      <c r="O14" s="173"/>
      <c r="P14" s="174"/>
      <c r="Q14" s="173"/>
      <c r="R14" s="173"/>
      <c r="S14" s="186"/>
      <c r="T14" s="186"/>
      <c r="U14" s="186"/>
      <c r="V14" s="187"/>
      <c r="W14" s="173"/>
      <c r="X14" s="187"/>
      <c r="Y14" s="34" t="str">
        <f t="shared" si="1"/>
        <v/>
      </c>
      <c r="Z14" s="188"/>
      <c r="AA14" s="189" t="s">
        <v>1658</v>
      </c>
    </row>
    <row r="15" spans="1:27">
      <c r="A15" s="163" t="str">
        <f t="shared" si="0"/>
        <v/>
      </c>
      <c r="B15" s="163"/>
      <c r="C15" s="164"/>
      <c r="D15" s="163"/>
      <c r="E15" s="164"/>
      <c r="F15" s="165"/>
      <c r="G15" s="165"/>
      <c r="H15" s="165"/>
      <c r="I15" s="165"/>
      <c r="J15" s="163"/>
      <c r="K15" s="165"/>
      <c r="L15" s="173"/>
      <c r="M15" s="165"/>
      <c r="N15" s="173"/>
      <c r="O15" s="173"/>
      <c r="P15" s="174"/>
      <c r="Q15" s="173"/>
      <c r="R15" s="173"/>
      <c r="S15" s="186"/>
      <c r="T15" s="186"/>
      <c r="U15" s="186"/>
      <c r="V15" s="187"/>
      <c r="W15" s="173"/>
      <c r="X15" s="187"/>
      <c r="Y15" s="34" t="str">
        <f t="shared" si="1"/>
        <v/>
      </c>
      <c r="Z15" s="188"/>
      <c r="AA15" s="189" t="s">
        <v>1658</v>
      </c>
    </row>
    <row r="16" spans="1:27">
      <c r="A16" s="163" t="str">
        <f t="shared" si="0"/>
        <v/>
      </c>
      <c r="B16" s="163"/>
      <c r="C16" s="164"/>
      <c r="D16" s="163"/>
      <c r="E16" s="164"/>
      <c r="F16" s="165"/>
      <c r="G16" s="165"/>
      <c r="H16" s="165"/>
      <c r="I16" s="165"/>
      <c r="J16" s="163"/>
      <c r="K16" s="165"/>
      <c r="L16" s="173"/>
      <c r="M16" s="165"/>
      <c r="N16" s="173"/>
      <c r="O16" s="173"/>
      <c r="P16" s="174"/>
      <c r="Q16" s="173"/>
      <c r="R16" s="173"/>
      <c r="S16" s="186"/>
      <c r="T16" s="186"/>
      <c r="U16" s="186"/>
      <c r="V16" s="187"/>
      <c r="W16" s="173"/>
      <c r="X16" s="187"/>
      <c r="Y16" s="34" t="str">
        <f t="shared" si="1"/>
        <v/>
      </c>
      <c r="Z16" s="188"/>
      <c r="AA16" s="189" t="s">
        <v>1658</v>
      </c>
    </row>
    <row r="17" spans="1:27">
      <c r="A17" s="163" t="str">
        <f t="shared" si="0"/>
        <v/>
      </c>
      <c r="B17" s="163"/>
      <c r="C17" s="164"/>
      <c r="D17" s="163"/>
      <c r="E17" s="164"/>
      <c r="F17" s="165"/>
      <c r="G17" s="165"/>
      <c r="H17" s="165"/>
      <c r="I17" s="165"/>
      <c r="J17" s="163"/>
      <c r="K17" s="165"/>
      <c r="L17" s="173"/>
      <c r="M17" s="165"/>
      <c r="N17" s="173"/>
      <c r="O17" s="173"/>
      <c r="P17" s="174"/>
      <c r="Q17" s="173"/>
      <c r="R17" s="173"/>
      <c r="S17" s="186"/>
      <c r="T17" s="186"/>
      <c r="U17" s="186"/>
      <c r="V17" s="187"/>
      <c r="W17" s="173"/>
      <c r="X17" s="187"/>
      <c r="Y17" s="34" t="str">
        <f t="shared" si="1"/>
        <v/>
      </c>
      <c r="Z17" s="188"/>
      <c r="AA17" s="189" t="s">
        <v>1658</v>
      </c>
    </row>
    <row r="18" spans="1:27">
      <c r="A18" s="163" t="str">
        <f t="shared" si="0"/>
        <v/>
      </c>
      <c r="B18" s="163"/>
      <c r="C18" s="164"/>
      <c r="D18" s="163"/>
      <c r="E18" s="164"/>
      <c r="F18" s="165"/>
      <c r="G18" s="165"/>
      <c r="H18" s="165"/>
      <c r="I18" s="165"/>
      <c r="J18" s="163"/>
      <c r="K18" s="165"/>
      <c r="L18" s="173"/>
      <c r="M18" s="165"/>
      <c r="N18" s="173"/>
      <c r="O18" s="173"/>
      <c r="P18" s="174"/>
      <c r="Q18" s="173"/>
      <c r="R18" s="173"/>
      <c r="S18" s="186"/>
      <c r="T18" s="186"/>
      <c r="U18" s="186"/>
      <c r="V18" s="187"/>
      <c r="W18" s="173"/>
      <c r="X18" s="187"/>
      <c r="Y18" s="34" t="str">
        <f t="shared" si="1"/>
        <v/>
      </c>
      <c r="Z18" s="188"/>
      <c r="AA18" s="189" t="s">
        <v>1658</v>
      </c>
    </row>
    <row r="19" spans="1:27">
      <c r="A19" s="163" t="str">
        <f t="shared" si="0"/>
        <v/>
      </c>
      <c r="B19" s="163"/>
      <c r="C19" s="164"/>
      <c r="D19" s="163"/>
      <c r="E19" s="164"/>
      <c r="F19" s="165"/>
      <c r="G19" s="165"/>
      <c r="H19" s="165"/>
      <c r="I19" s="165"/>
      <c r="J19" s="163"/>
      <c r="K19" s="165"/>
      <c r="L19" s="173"/>
      <c r="M19" s="165"/>
      <c r="N19" s="173"/>
      <c r="O19" s="173"/>
      <c r="P19" s="174"/>
      <c r="Q19" s="173"/>
      <c r="R19" s="173"/>
      <c r="S19" s="186"/>
      <c r="T19" s="186"/>
      <c r="U19" s="186"/>
      <c r="V19" s="187"/>
      <c r="W19" s="173"/>
      <c r="X19" s="187"/>
      <c r="Y19" s="34" t="str">
        <f t="shared" si="1"/>
        <v/>
      </c>
      <c r="Z19" s="188"/>
      <c r="AA19" s="189" t="s">
        <v>1658</v>
      </c>
    </row>
    <row r="20" spans="1:27">
      <c r="A20" s="163" t="str">
        <f t="shared" si="0"/>
        <v/>
      </c>
      <c r="B20" s="163"/>
      <c r="C20" s="164"/>
      <c r="D20" s="163"/>
      <c r="E20" s="164"/>
      <c r="F20" s="165"/>
      <c r="G20" s="165"/>
      <c r="H20" s="165"/>
      <c r="I20" s="165"/>
      <c r="J20" s="163"/>
      <c r="K20" s="165"/>
      <c r="L20" s="173"/>
      <c r="M20" s="165"/>
      <c r="N20" s="173"/>
      <c r="O20" s="173"/>
      <c r="P20" s="174"/>
      <c r="Q20" s="173"/>
      <c r="R20" s="173"/>
      <c r="S20" s="186"/>
      <c r="T20" s="186"/>
      <c r="U20" s="186"/>
      <c r="V20" s="187"/>
      <c r="W20" s="173"/>
      <c r="X20" s="187"/>
      <c r="Y20" s="34" t="str">
        <f t="shared" si="1"/>
        <v/>
      </c>
      <c r="Z20" s="188"/>
      <c r="AA20" s="189" t="s">
        <v>1658</v>
      </c>
    </row>
    <row r="21" spans="1:27">
      <c r="A21" s="163" t="str">
        <f t="shared" si="0"/>
        <v/>
      </c>
      <c r="B21" s="163"/>
      <c r="C21" s="164"/>
      <c r="D21" s="163"/>
      <c r="E21" s="164"/>
      <c r="F21" s="165"/>
      <c r="G21" s="165"/>
      <c r="H21" s="165"/>
      <c r="I21" s="165"/>
      <c r="J21" s="163"/>
      <c r="K21" s="165"/>
      <c r="L21" s="173"/>
      <c r="M21" s="165"/>
      <c r="N21" s="173"/>
      <c r="O21" s="173"/>
      <c r="P21" s="174"/>
      <c r="Q21" s="173"/>
      <c r="R21" s="173"/>
      <c r="S21" s="186"/>
      <c r="T21" s="186"/>
      <c r="U21" s="186"/>
      <c r="V21" s="187"/>
      <c r="W21" s="173"/>
      <c r="X21" s="187"/>
      <c r="Y21" s="34" t="str">
        <f t="shared" si="1"/>
        <v/>
      </c>
      <c r="Z21" s="188"/>
      <c r="AA21" s="189" t="s">
        <v>1658</v>
      </c>
    </row>
    <row r="22" spans="1:27">
      <c r="A22" s="163" t="str">
        <f t="shared" si="0"/>
        <v/>
      </c>
      <c r="B22" s="163"/>
      <c r="C22" s="164"/>
      <c r="D22" s="163"/>
      <c r="E22" s="164"/>
      <c r="F22" s="165"/>
      <c r="G22" s="165"/>
      <c r="H22" s="165"/>
      <c r="I22" s="165"/>
      <c r="J22" s="163"/>
      <c r="K22" s="165"/>
      <c r="L22" s="173"/>
      <c r="M22" s="165"/>
      <c r="N22" s="173"/>
      <c r="O22" s="173"/>
      <c r="P22" s="174"/>
      <c r="Q22" s="173"/>
      <c r="R22" s="173"/>
      <c r="S22" s="186"/>
      <c r="T22" s="186"/>
      <c r="U22" s="186"/>
      <c r="V22" s="187"/>
      <c r="W22" s="173"/>
      <c r="X22" s="187"/>
      <c r="Y22" s="34" t="str">
        <f t="shared" si="1"/>
        <v/>
      </c>
      <c r="Z22" s="188"/>
      <c r="AA22" s="189" t="s">
        <v>1658</v>
      </c>
    </row>
    <row r="23" spans="1:27">
      <c r="A23" s="163" t="str">
        <f t="shared" si="0"/>
        <v/>
      </c>
      <c r="B23" s="163"/>
      <c r="C23" s="164"/>
      <c r="D23" s="163"/>
      <c r="E23" s="164"/>
      <c r="F23" s="165"/>
      <c r="G23" s="165"/>
      <c r="H23" s="165"/>
      <c r="I23" s="165"/>
      <c r="J23" s="163"/>
      <c r="K23" s="165"/>
      <c r="L23" s="173"/>
      <c r="M23" s="165"/>
      <c r="N23" s="173"/>
      <c r="O23" s="173"/>
      <c r="P23" s="174"/>
      <c r="Q23" s="173"/>
      <c r="R23" s="173"/>
      <c r="S23" s="186"/>
      <c r="T23" s="186"/>
      <c r="U23" s="186"/>
      <c r="V23" s="187"/>
      <c r="W23" s="173"/>
      <c r="X23" s="187"/>
      <c r="Y23" s="34" t="str">
        <f t="shared" si="1"/>
        <v/>
      </c>
      <c r="Z23" s="188"/>
      <c r="AA23" s="189" t="s">
        <v>1658</v>
      </c>
    </row>
    <row r="24" spans="1:27">
      <c r="A24" s="163" t="str">
        <f t="shared" si="0"/>
        <v/>
      </c>
      <c r="B24" s="163"/>
      <c r="C24" s="164"/>
      <c r="D24" s="163"/>
      <c r="E24" s="164"/>
      <c r="F24" s="165"/>
      <c r="G24" s="165"/>
      <c r="H24" s="165"/>
      <c r="I24" s="165"/>
      <c r="J24" s="163"/>
      <c r="K24" s="165"/>
      <c r="L24" s="173"/>
      <c r="M24" s="165"/>
      <c r="N24" s="173"/>
      <c r="O24" s="173"/>
      <c r="P24" s="174"/>
      <c r="Q24" s="173"/>
      <c r="R24" s="173"/>
      <c r="S24" s="186"/>
      <c r="T24" s="186"/>
      <c r="U24" s="186"/>
      <c r="V24" s="187"/>
      <c r="W24" s="173"/>
      <c r="X24" s="187"/>
      <c r="Y24" s="34" t="str">
        <f t="shared" si="1"/>
        <v/>
      </c>
      <c r="Z24" s="188"/>
      <c r="AA24" s="189" t="s">
        <v>1658</v>
      </c>
    </row>
    <row r="25" spans="1:27" ht="15.75" customHeight="1">
      <c r="A25" s="664" t="s">
        <v>1659</v>
      </c>
      <c r="B25" s="672"/>
      <c r="C25" s="673"/>
      <c r="D25" s="163"/>
      <c r="E25" s="164"/>
      <c r="F25" s="165"/>
      <c r="G25" s="165"/>
      <c r="H25" s="165"/>
      <c r="I25" s="165"/>
      <c r="J25" s="163"/>
      <c r="K25" s="165"/>
      <c r="L25" s="173"/>
      <c r="M25" s="165"/>
      <c r="N25" s="173"/>
      <c r="O25" s="173"/>
      <c r="P25" s="175"/>
      <c r="Q25" s="173"/>
      <c r="R25" s="173"/>
      <c r="S25" s="186">
        <f>SUM(S8:S24)</f>
        <v>0</v>
      </c>
      <c r="T25" s="186">
        <f>SUM(T8:T24)</f>
        <v>0</v>
      </c>
      <c r="U25" s="186">
        <f>SUM(U8:U24)</f>
        <v>0</v>
      </c>
      <c r="V25" s="186">
        <f>SUM(V8:V24)</f>
        <v>0</v>
      </c>
      <c r="W25" s="186"/>
      <c r="X25" s="186">
        <f>SUM(X8:X24)</f>
        <v>0</v>
      </c>
      <c r="Y25" s="34" t="str">
        <f t="shared" si="1"/>
        <v/>
      </c>
      <c r="Z25" s="188"/>
    </row>
    <row r="26" spans="1:27" ht="15.75" customHeight="1">
      <c r="A26" s="664" t="s">
        <v>1660</v>
      </c>
      <c r="B26" s="672"/>
      <c r="C26" s="673"/>
      <c r="D26" s="163"/>
      <c r="E26" s="164"/>
      <c r="F26" s="165"/>
      <c r="G26" s="165"/>
      <c r="H26" s="165"/>
      <c r="I26" s="165"/>
      <c r="J26" s="163"/>
      <c r="K26" s="165"/>
      <c r="L26" s="173"/>
      <c r="M26" s="165"/>
      <c r="N26" s="173"/>
      <c r="O26" s="173"/>
      <c r="P26" s="175"/>
      <c r="Q26" s="173"/>
      <c r="R26" s="173"/>
      <c r="S26" s="186"/>
      <c r="T26" s="186">
        <f>U25</f>
        <v>0</v>
      </c>
      <c r="U26" s="186"/>
      <c r="V26" s="187"/>
      <c r="W26" s="186"/>
      <c r="X26" s="187"/>
      <c r="Y26" s="34"/>
      <c r="Z26" s="188"/>
    </row>
    <row r="27" spans="1:27" ht="12.75" customHeight="1">
      <c r="A27" s="659" t="s">
        <v>1661</v>
      </c>
      <c r="B27" s="676"/>
      <c r="C27" s="677"/>
      <c r="D27" s="166"/>
      <c r="E27" s="166"/>
      <c r="F27" s="167"/>
      <c r="G27" s="168"/>
      <c r="H27" s="168"/>
      <c r="I27" s="168"/>
      <c r="J27" s="168"/>
      <c r="K27" s="168"/>
      <c r="L27" s="176"/>
      <c r="M27" s="168"/>
      <c r="N27" s="176"/>
      <c r="O27" s="177"/>
      <c r="P27" s="178"/>
      <c r="Q27" s="177"/>
      <c r="R27" s="177"/>
      <c r="S27" s="177">
        <f>S25-S26</f>
        <v>0</v>
      </c>
      <c r="T27" s="177">
        <f>T25-T26</f>
        <v>0</v>
      </c>
      <c r="U27" s="177"/>
      <c r="V27" s="177">
        <f>V25</f>
        <v>0</v>
      </c>
      <c r="W27" s="177"/>
      <c r="X27" s="177">
        <f>X25</f>
        <v>0</v>
      </c>
      <c r="Y27" s="34" t="str">
        <f>IF(T27-U27=0,"",(X27-T27+U27)/(T27-U27)*100)</f>
        <v/>
      </c>
      <c r="Z27" s="166"/>
    </row>
    <row r="28" spans="1:27">
      <c r="A28" s="157" t="str">
        <f>基本信息输入表!$K$6&amp;"填表人："&amp;基本信息输入表!$M$59</f>
        <v>被评估单位填表人：</v>
      </c>
      <c r="X28" s="169" t="str">
        <f>"评估人员："&amp;基本信息输入表!$Q$59</f>
        <v>评估人员：</v>
      </c>
      <c r="AA28" s="157" t="s">
        <v>533</v>
      </c>
    </row>
    <row r="29" spans="1:27">
      <c r="A29" s="169" t="str">
        <f>"填表日期："&amp;YEAR(基本信息输入表!$O$59)&amp;"年"&amp;MONTH(基本信息输入表!$O$59)&amp;"月"&amp;DAY(基本信息输入表!$O$59)&amp;"日"</f>
        <v>填表日期：1900年1月0日</v>
      </c>
      <c r="B29" s="169"/>
    </row>
    <row r="32" spans="1:27" ht="15.75" customHeight="1">
      <c r="L32" s="179"/>
    </row>
    <row r="33" spans="12:12" ht="15.75" customHeight="1">
      <c r="L33" s="179"/>
    </row>
    <row r="34" spans="12:12" ht="15.75" customHeight="1">
      <c r="L34" s="179"/>
    </row>
    <row r="35" spans="12:12" ht="15.75" customHeight="1">
      <c r="L35" s="179"/>
    </row>
    <row r="36" spans="12:12" ht="15.75" customHeight="1">
      <c r="L36" s="179"/>
    </row>
    <row r="37" spans="12:12" ht="15.75" customHeight="1">
      <c r="L37" s="179"/>
    </row>
    <row r="38" spans="12:12" ht="15.75" customHeight="1">
      <c r="L38" s="179"/>
    </row>
    <row r="39" spans="12:12" ht="15.75" customHeight="1">
      <c r="L39" s="179"/>
    </row>
  </sheetData>
  <mergeCells count="27">
    <mergeCell ref="Z6:Z7"/>
    <mergeCell ref="P6:P7"/>
    <mergeCell ref="Q6:Q7"/>
    <mergeCell ref="R6:R7"/>
    <mergeCell ref="U6:U7"/>
    <mergeCell ref="Y6:Y7"/>
    <mergeCell ref="A26:C26"/>
    <mergeCell ref="A27:C27"/>
    <mergeCell ref="A6:A7"/>
    <mergeCell ref="B6:B7"/>
    <mergeCell ref="C6:C7"/>
    <mergeCell ref="A2:Z2"/>
    <mergeCell ref="A3:Z3"/>
    <mergeCell ref="S6:T6"/>
    <mergeCell ref="V6:X6"/>
    <mergeCell ref="A25:C25"/>
    <mergeCell ref="D6:D7"/>
    <mergeCell ref="F6:F7"/>
    <mergeCell ref="G6:G7"/>
    <mergeCell ref="H6:H7"/>
    <mergeCell ref="I6:I7"/>
    <mergeCell ref="J6:J7"/>
    <mergeCell ref="K6:K7"/>
    <mergeCell ref="L6:L7"/>
    <mergeCell ref="M6:M7"/>
    <mergeCell ref="N6:N7"/>
    <mergeCell ref="O6:O7"/>
  </mergeCells>
  <phoneticPr fontId="33" type="noConversion"/>
  <printOptions horizontalCentered="1"/>
  <pageMargins left="0.98402777777777795" right="0.98402777777777795" top="0.98402777777777795" bottom="0.98402777777777795" header="0.47222222222222199" footer="0.35416666666666702"/>
  <pageSetup paperSize="9" scale="57"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colBreaks count="2" manualBreakCount="2">
    <brk id="8" max="28" man="1"/>
    <brk id="18" max="1048575" man="1"/>
  </col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pageSetUpPr fitToPage="1"/>
  </sheetPr>
  <dimension ref="A1:Y29"/>
  <sheetViews>
    <sheetView showGridLines="0" topLeftCell="E4" zoomScale="96" zoomScaleNormal="96" workbookViewId="0">
      <selection activeCell="M8" sqref="M8:R8"/>
    </sheetView>
  </sheetViews>
  <sheetFormatPr defaultColWidth="9" defaultRowHeight="15.75" customHeight="1"/>
  <cols>
    <col min="1" max="1" width="4.25" style="3" customWidth="1"/>
    <col min="2" max="2" width="9.5" style="3" customWidth="1"/>
    <col min="3" max="3" width="11" style="3" customWidth="1"/>
    <col min="4" max="4" width="11.75" style="3" customWidth="1"/>
    <col min="5" max="8" width="9" style="3" customWidth="1"/>
    <col min="9" max="12" width="4.25" style="3" customWidth="1"/>
    <col min="13" max="14" width="4" style="3" customWidth="1"/>
    <col min="15" max="15" width="9" style="3" customWidth="1"/>
    <col min="16" max="16" width="7.25" style="3" customWidth="1"/>
    <col min="17" max="17" width="13" style="3" customWidth="1"/>
    <col min="18" max="18" width="11.25" style="3" customWidth="1"/>
    <col min="19" max="19" width="7.75" style="3" customWidth="1"/>
    <col min="20" max="20" width="13" style="3" customWidth="1"/>
    <col min="21" max="21" width="7.75" style="3" customWidth="1"/>
    <col min="22" max="22" width="13" style="3" customWidth="1"/>
    <col min="23" max="23" width="7.75" style="3" customWidth="1"/>
    <col min="24" max="24" width="9.25" style="3" customWidth="1"/>
    <col min="25" max="25" width="8.75" style="3" customWidth="1"/>
    <col min="26" max="27" width="9" style="3" customWidth="1"/>
    <col min="28" max="16384" width="9" style="3"/>
  </cols>
  <sheetData>
    <row r="1" spans="1:25" ht="15.75" customHeight="1">
      <c r="A1" s="4" t="s">
        <v>125</v>
      </c>
    </row>
    <row r="2" spans="1:25" s="1" customFormat="1" ht="30" customHeight="1">
      <c r="A2" s="651" t="s">
        <v>1662</v>
      </c>
      <c r="B2" s="652"/>
      <c r="C2" s="652"/>
      <c r="D2" s="652"/>
      <c r="E2" s="652"/>
      <c r="F2" s="652"/>
      <c r="G2" s="652"/>
      <c r="H2" s="652"/>
      <c r="I2" s="652"/>
      <c r="J2" s="652"/>
      <c r="K2" s="652"/>
      <c r="L2" s="652"/>
      <c r="M2" s="652"/>
      <c r="N2" s="652"/>
      <c r="O2" s="652"/>
      <c r="P2" s="652"/>
      <c r="Q2" s="652"/>
      <c r="R2" s="652"/>
      <c r="S2" s="652"/>
      <c r="T2" s="652"/>
      <c r="U2" s="652"/>
      <c r="V2" s="652"/>
      <c r="W2" s="652"/>
      <c r="X2" s="652"/>
    </row>
    <row r="3" spans="1:25"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c r="W3" s="654"/>
      <c r="X3" s="654"/>
    </row>
    <row r="4" spans="1:25" ht="14.25" customHeight="1">
      <c r="A4" s="2"/>
      <c r="B4" s="2"/>
      <c r="C4" s="2"/>
      <c r="D4" s="2"/>
      <c r="E4" s="2"/>
      <c r="F4" s="2"/>
      <c r="G4" s="2"/>
      <c r="H4" s="2"/>
      <c r="I4" s="2"/>
      <c r="J4" s="2"/>
      <c r="K4" s="2"/>
      <c r="L4" s="2"/>
      <c r="M4" s="2"/>
      <c r="N4" s="2"/>
      <c r="O4" s="2"/>
      <c r="P4" s="2"/>
      <c r="Q4" s="2"/>
      <c r="R4" s="2"/>
      <c r="S4" s="2"/>
      <c r="T4" s="2"/>
      <c r="U4" s="2"/>
      <c r="V4" s="656" t="s">
        <v>1663</v>
      </c>
      <c r="W4" s="654"/>
      <c r="X4" s="654"/>
    </row>
    <row r="5" spans="1:25" ht="15.75" customHeight="1">
      <c r="A5" s="3" t="str">
        <f>基本信息输入表!K6&amp;"："&amp;基本信息输入表!M6</f>
        <v>被评估单位：西安曲江影视投资（集团）有限公司</v>
      </c>
      <c r="U5" s="657" t="s">
        <v>511</v>
      </c>
      <c r="V5" s="676"/>
      <c r="W5" s="676"/>
      <c r="X5" s="676"/>
    </row>
    <row r="6" spans="1:25" s="2" customFormat="1" ht="15.75" customHeight="1">
      <c r="A6" s="658" t="s">
        <v>127</v>
      </c>
      <c r="B6" s="658" t="s">
        <v>1551</v>
      </c>
      <c r="C6" s="668" t="s">
        <v>1664</v>
      </c>
      <c r="D6" s="668" t="s">
        <v>945</v>
      </c>
      <c r="E6" s="668" t="s">
        <v>1665</v>
      </c>
      <c r="F6" s="671" t="s">
        <v>1666</v>
      </c>
      <c r="G6" s="671" t="s">
        <v>1619</v>
      </c>
      <c r="H6" s="671" t="s">
        <v>1667</v>
      </c>
      <c r="I6" s="668" t="s">
        <v>845</v>
      </c>
      <c r="J6" s="668" t="s">
        <v>847</v>
      </c>
      <c r="K6" s="668" t="s">
        <v>874</v>
      </c>
      <c r="L6" s="668" t="s">
        <v>1668</v>
      </c>
      <c r="M6" s="668" t="s">
        <v>1005</v>
      </c>
      <c r="N6" s="668" t="s">
        <v>1561</v>
      </c>
      <c r="O6" s="671" t="s">
        <v>1669</v>
      </c>
      <c r="P6" s="671" t="s">
        <v>1670</v>
      </c>
      <c r="Q6" s="658" t="s">
        <v>412</v>
      </c>
      <c r="R6" s="673"/>
      <c r="S6" s="671" t="s">
        <v>846</v>
      </c>
      <c r="T6" s="658" t="s">
        <v>413</v>
      </c>
      <c r="U6" s="672"/>
      <c r="V6" s="673"/>
      <c r="W6" s="668" t="s">
        <v>415</v>
      </c>
      <c r="X6" s="668" t="s">
        <v>143</v>
      </c>
    </row>
    <row r="7" spans="1:25" s="2" customFormat="1" ht="29.25" customHeight="1">
      <c r="A7" s="675"/>
      <c r="B7" s="675"/>
      <c r="C7" s="675"/>
      <c r="D7" s="675"/>
      <c r="E7" s="675"/>
      <c r="F7" s="674"/>
      <c r="G7" s="674"/>
      <c r="H7" s="674"/>
      <c r="I7" s="675"/>
      <c r="J7" s="675"/>
      <c r="K7" s="675"/>
      <c r="L7" s="675"/>
      <c r="M7" s="675"/>
      <c r="N7" s="675"/>
      <c r="O7" s="674"/>
      <c r="P7" s="674"/>
      <c r="Q7" s="71" t="s">
        <v>1443</v>
      </c>
      <c r="R7" s="72" t="s">
        <v>1444</v>
      </c>
      <c r="S7" s="674"/>
      <c r="T7" s="72" t="s">
        <v>1443</v>
      </c>
      <c r="U7" s="73" t="s">
        <v>1009</v>
      </c>
      <c r="V7" s="72" t="s">
        <v>1444</v>
      </c>
      <c r="W7" s="675"/>
      <c r="X7" s="675"/>
      <c r="Y7" s="2" t="s">
        <v>516</v>
      </c>
    </row>
    <row r="8" spans="1:25" ht="12.75" customHeight="1">
      <c r="A8" s="10" t="str">
        <f t="shared" ref="A8:A24" si="0">IF(C8="","",ROW()-7)</f>
        <v/>
      </c>
      <c r="B8" s="10"/>
      <c r="C8" s="11"/>
      <c r="D8" s="11"/>
      <c r="E8" s="11"/>
      <c r="F8" s="11"/>
      <c r="G8" s="11"/>
      <c r="H8" s="57"/>
      <c r="I8" s="11"/>
      <c r="J8" s="36"/>
      <c r="K8" s="11"/>
      <c r="L8" s="38"/>
      <c r="M8" s="12"/>
      <c r="N8" s="57"/>
      <c r="O8" s="40"/>
      <c r="P8" s="11"/>
      <c r="Q8" s="13"/>
      <c r="R8" s="13"/>
      <c r="S8" s="13"/>
      <c r="T8" s="13"/>
      <c r="U8" s="36"/>
      <c r="V8" s="13"/>
      <c r="W8" s="19" t="str">
        <f t="shared" ref="W8:W25" si="1">IF(R8-S8=0,"",(V8-R8+S8)/(R8-S8)*100)</f>
        <v/>
      </c>
      <c r="X8" s="11"/>
      <c r="Y8" s="2" t="s">
        <v>1671</v>
      </c>
    </row>
    <row r="9" spans="1:25" ht="12.75" customHeight="1">
      <c r="A9" s="10" t="str">
        <f t="shared" si="0"/>
        <v/>
      </c>
      <c r="B9" s="10"/>
      <c r="C9" s="11"/>
      <c r="D9" s="11"/>
      <c r="E9" s="11"/>
      <c r="F9" s="11"/>
      <c r="G9" s="11"/>
      <c r="H9" s="57"/>
      <c r="I9" s="11"/>
      <c r="J9" s="36"/>
      <c r="K9" s="11"/>
      <c r="L9" s="38"/>
      <c r="M9" s="12"/>
      <c r="N9" s="57"/>
      <c r="O9" s="40"/>
      <c r="P9" s="11"/>
      <c r="Q9" s="13"/>
      <c r="R9" s="13"/>
      <c r="S9" s="13"/>
      <c r="T9" s="13"/>
      <c r="U9" s="36"/>
      <c r="V9" s="13"/>
      <c r="W9" s="19" t="str">
        <f t="shared" si="1"/>
        <v/>
      </c>
      <c r="X9" s="11"/>
      <c r="Y9" s="2" t="s">
        <v>1672</v>
      </c>
    </row>
    <row r="10" spans="1:25" ht="12.75" customHeight="1">
      <c r="A10" s="10" t="str">
        <f t="shared" si="0"/>
        <v/>
      </c>
      <c r="B10" s="10"/>
      <c r="C10" s="11"/>
      <c r="D10" s="11"/>
      <c r="E10" s="11"/>
      <c r="F10" s="11"/>
      <c r="G10" s="11"/>
      <c r="H10" s="57"/>
      <c r="I10" s="11"/>
      <c r="J10" s="36"/>
      <c r="K10" s="11"/>
      <c r="L10" s="38"/>
      <c r="M10" s="12"/>
      <c r="N10" s="57"/>
      <c r="O10" s="40"/>
      <c r="P10" s="11"/>
      <c r="Q10" s="13"/>
      <c r="R10" s="13"/>
      <c r="S10" s="13"/>
      <c r="T10" s="13"/>
      <c r="U10" s="36"/>
      <c r="V10" s="13"/>
      <c r="W10" s="19" t="str">
        <f t="shared" si="1"/>
        <v/>
      </c>
      <c r="X10" s="11"/>
      <c r="Y10" s="2" t="s">
        <v>1673</v>
      </c>
    </row>
    <row r="11" spans="1:25" ht="12.75" customHeight="1">
      <c r="A11" s="10" t="str">
        <f t="shared" si="0"/>
        <v/>
      </c>
      <c r="B11" s="10"/>
      <c r="C11" s="11"/>
      <c r="D11" s="11"/>
      <c r="E11" s="11"/>
      <c r="F11" s="11"/>
      <c r="G11" s="11"/>
      <c r="H11" s="57"/>
      <c r="I11" s="11"/>
      <c r="J11" s="36"/>
      <c r="K11" s="11"/>
      <c r="L11" s="38"/>
      <c r="M11" s="12"/>
      <c r="N11" s="57"/>
      <c r="O11" s="40"/>
      <c r="P11" s="11"/>
      <c r="Q11" s="13"/>
      <c r="R11" s="13"/>
      <c r="S11" s="13"/>
      <c r="T11" s="13"/>
      <c r="U11" s="36"/>
      <c r="V11" s="13"/>
      <c r="W11" s="19" t="str">
        <f t="shared" si="1"/>
        <v/>
      </c>
      <c r="X11" s="11"/>
      <c r="Y11" s="2" t="s">
        <v>1674</v>
      </c>
    </row>
    <row r="12" spans="1:25" ht="12.75" customHeight="1">
      <c r="A12" s="10" t="str">
        <f t="shared" si="0"/>
        <v/>
      </c>
      <c r="B12" s="10"/>
      <c r="C12" s="11"/>
      <c r="D12" s="11"/>
      <c r="E12" s="11"/>
      <c r="F12" s="11"/>
      <c r="G12" s="11"/>
      <c r="H12" s="57"/>
      <c r="I12" s="11"/>
      <c r="J12" s="36"/>
      <c r="K12" s="11"/>
      <c r="L12" s="38"/>
      <c r="M12" s="12"/>
      <c r="N12" s="57"/>
      <c r="O12" s="40"/>
      <c r="P12" s="11"/>
      <c r="Q12" s="13"/>
      <c r="R12" s="13"/>
      <c r="S12" s="13"/>
      <c r="T12" s="13"/>
      <c r="U12" s="36"/>
      <c r="V12" s="13"/>
      <c r="W12" s="19" t="str">
        <f t="shared" si="1"/>
        <v/>
      </c>
      <c r="X12" s="11"/>
      <c r="Y12" s="2" t="s">
        <v>1675</v>
      </c>
    </row>
    <row r="13" spans="1:25" ht="12.75" customHeight="1">
      <c r="A13" s="10" t="str">
        <f t="shared" si="0"/>
        <v/>
      </c>
      <c r="B13" s="10"/>
      <c r="C13" s="11"/>
      <c r="D13" s="11"/>
      <c r="E13" s="11"/>
      <c r="F13" s="11"/>
      <c r="G13" s="11"/>
      <c r="H13" s="57"/>
      <c r="I13" s="11"/>
      <c r="J13" s="36"/>
      <c r="K13" s="11"/>
      <c r="L13" s="38"/>
      <c r="M13" s="12"/>
      <c r="N13" s="57"/>
      <c r="O13" s="40"/>
      <c r="P13" s="11"/>
      <c r="Q13" s="13"/>
      <c r="R13" s="13"/>
      <c r="S13" s="13"/>
      <c r="T13" s="13"/>
      <c r="U13" s="36"/>
      <c r="V13" s="13"/>
      <c r="W13" s="19" t="str">
        <f t="shared" si="1"/>
        <v/>
      </c>
      <c r="X13" s="11"/>
      <c r="Y13" s="2" t="s">
        <v>1676</v>
      </c>
    </row>
    <row r="14" spans="1:25" ht="12.75" customHeight="1">
      <c r="A14" s="10" t="str">
        <f t="shared" si="0"/>
        <v/>
      </c>
      <c r="B14" s="10"/>
      <c r="C14" s="11"/>
      <c r="D14" s="11"/>
      <c r="E14" s="11"/>
      <c r="F14" s="11"/>
      <c r="G14" s="11"/>
      <c r="H14" s="57"/>
      <c r="I14" s="11"/>
      <c r="J14" s="36"/>
      <c r="K14" s="11"/>
      <c r="L14" s="38"/>
      <c r="M14" s="12"/>
      <c r="N14" s="57"/>
      <c r="O14" s="40"/>
      <c r="P14" s="11"/>
      <c r="Q14" s="13"/>
      <c r="R14" s="13"/>
      <c r="S14" s="13"/>
      <c r="T14" s="13"/>
      <c r="U14" s="36"/>
      <c r="V14" s="13"/>
      <c r="W14" s="19" t="str">
        <f t="shared" si="1"/>
        <v/>
      </c>
      <c r="X14" s="11"/>
      <c r="Y14" s="2" t="s">
        <v>1677</v>
      </c>
    </row>
    <row r="15" spans="1:25" ht="12.75" customHeight="1">
      <c r="A15" s="10" t="str">
        <f t="shared" si="0"/>
        <v/>
      </c>
      <c r="B15" s="10"/>
      <c r="C15" s="11"/>
      <c r="D15" s="11"/>
      <c r="E15" s="11"/>
      <c r="F15" s="11"/>
      <c r="G15" s="11"/>
      <c r="H15" s="57"/>
      <c r="I15" s="11"/>
      <c r="J15" s="36"/>
      <c r="K15" s="11"/>
      <c r="L15" s="38"/>
      <c r="M15" s="12"/>
      <c r="N15" s="57"/>
      <c r="O15" s="40"/>
      <c r="P15" s="11"/>
      <c r="Q15" s="13"/>
      <c r="R15" s="13"/>
      <c r="S15" s="13"/>
      <c r="T15" s="13"/>
      <c r="U15" s="36"/>
      <c r="V15" s="13"/>
      <c r="W15" s="19" t="str">
        <f t="shared" si="1"/>
        <v/>
      </c>
      <c r="X15" s="11"/>
      <c r="Y15" s="2" t="s">
        <v>1678</v>
      </c>
    </row>
    <row r="16" spans="1:25" ht="12.75" customHeight="1">
      <c r="A16" s="10" t="str">
        <f t="shared" si="0"/>
        <v/>
      </c>
      <c r="B16" s="10"/>
      <c r="C16" s="11"/>
      <c r="D16" s="11"/>
      <c r="E16" s="11"/>
      <c r="F16" s="11"/>
      <c r="G16" s="11"/>
      <c r="H16" s="57"/>
      <c r="I16" s="11"/>
      <c r="J16" s="36"/>
      <c r="K16" s="11"/>
      <c r="L16" s="38"/>
      <c r="M16" s="12"/>
      <c r="N16" s="57"/>
      <c r="O16" s="40"/>
      <c r="P16" s="11"/>
      <c r="Q16" s="13"/>
      <c r="R16" s="13"/>
      <c r="S16" s="13"/>
      <c r="T16" s="13"/>
      <c r="U16" s="36"/>
      <c r="V16" s="13"/>
      <c r="W16" s="19" t="str">
        <f t="shared" si="1"/>
        <v/>
      </c>
      <c r="X16" s="11"/>
      <c r="Y16" s="2" t="s">
        <v>1679</v>
      </c>
    </row>
    <row r="17" spans="1:25" ht="12.75" customHeight="1">
      <c r="A17" s="10" t="str">
        <f t="shared" si="0"/>
        <v/>
      </c>
      <c r="B17" s="10"/>
      <c r="C17" s="11"/>
      <c r="D17" s="11"/>
      <c r="E17" s="11"/>
      <c r="F17" s="11"/>
      <c r="G17" s="11"/>
      <c r="H17" s="57"/>
      <c r="I17" s="11"/>
      <c r="J17" s="36"/>
      <c r="K17" s="11"/>
      <c r="L17" s="38"/>
      <c r="M17" s="12"/>
      <c r="N17" s="57"/>
      <c r="O17" s="40"/>
      <c r="P17" s="11"/>
      <c r="Q17" s="13"/>
      <c r="R17" s="13"/>
      <c r="S17" s="13"/>
      <c r="T17" s="13"/>
      <c r="U17" s="36"/>
      <c r="V17" s="13"/>
      <c r="W17" s="19" t="str">
        <f t="shared" si="1"/>
        <v/>
      </c>
      <c r="X17" s="11"/>
      <c r="Y17" s="2" t="s">
        <v>1680</v>
      </c>
    </row>
    <row r="18" spans="1:25" ht="12.75" customHeight="1">
      <c r="A18" s="10" t="str">
        <f t="shared" si="0"/>
        <v/>
      </c>
      <c r="B18" s="10"/>
      <c r="C18" s="11"/>
      <c r="D18" s="11"/>
      <c r="E18" s="11"/>
      <c r="F18" s="11"/>
      <c r="G18" s="11"/>
      <c r="H18" s="57"/>
      <c r="I18" s="11"/>
      <c r="J18" s="36"/>
      <c r="K18" s="11"/>
      <c r="L18" s="38"/>
      <c r="M18" s="12"/>
      <c r="N18" s="57"/>
      <c r="O18" s="40"/>
      <c r="P18" s="11"/>
      <c r="Q18" s="13"/>
      <c r="R18" s="13"/>
      <c r="S18" s="13"/>
      <c r="T18" s="13"/>
      <c r="U18" s="36"/>
      <c r="V18" s="13"/>
      <c r="W18" s="19" t="str">
        <f t="shared" si="1"/>
        <v/>
      </c>
      <c r="X18" s="11"/>
      <c r="Y18" s="2" t="s">
        <v>1681</v>
      </c>
    </row>
    <row r="19" spans="1:25" ht="12.75" customHeight="1">
      <c r="A19" s="10" t="str">
        <f t="shared" si="0"/>
        <v/>
      </c>
      <c r="B19" s="10"/>
      <c r="C19" s="11"/>
      <c r="D19" s="11"/>
      <c r="E19" s="11"/>
      <c r="F19" s="11"/>
      <c r="G19" s="11"/>
      <c r="H19" s="57"/>
      <c r="I19" s="11"/>
      <c r="J19" s="36"/>
      <c r="K19" s="11"/>
      <c r="L19" s="38"/>
      <c r="M19" s="12"/>
      <c r="N19" s="57"/>
      <c r="O19" s="40"/>
      <c r="P19" s="11"/>
      <c r="Q19" s="13"/>
      <c r="R19" s="13"/>
      <c r="S19" s="13"/>
      <c r="T19" s="13"/>
      <c r="U19" s="36"/>
      <c r="V19" s="13"/>
      <c r="W19" s="19" t="str">
        <f t="shared" si="1"/>
        <v/>
      </c>
      <c r="X19" s="11"/>
      <c r="Y19" s="2" t="s">
        <v>1682</v>
      </c>
    </row>
    <row r="20" spans="1:25" ht="12.75" customHeight="1">
      <c r="A20" s="10" t="str">
        <f t="shared" si="0"/>
        <v/>
      </c>
      <c r="B20" s="10"/>
      <c r="C20" s="11"/>
      <c r="D20" s="11"/>
      <c r="E20" s="11"/>
      <c r="F20" s="11"/>
      <c r="G20" s="11"/>
      <c r="H20" s="57"/>
      <c r="I20" s="11"/>
      <c r="J20" s="36"/>
      <c r="K20" s="11"/>
      <c r="L20" s="38"/>
      <c r="M20" s="12"/>
      <c r="N20" s="57"/>
      <c r="O20" s="40"/>
      <c r="P20" s="11"/>
      <c r="Q20" s="13"/>
      <c r="R20" s="13"/>
      <c r="S20" s="13"/>
      <c r="T20" s="13"/>
      <c r="U20" s="36"/>
      <c r="V20" s="13"/>
      <c r="W20" s="19" t="str">
        <f t="shared" si="1"/>
        <v/>
      </c>
      <c r="X20" s="11"/>
      <c r="Y20" s="2" t="s">
        <v>1683</v>
      </c>
    </row>
    <row r="21" spans="1:25" ht="12.75" customHeight="1">
      <c r="A21" s="10" t="str">
        <f t="shared" si="0"/>
        <v/>
      </c>
      <c r="B21" s="10"/>
      <c r="C21" s="11"/>
      <c r="D21" s="11"/>
      <c r="E21" s="11"/>
      <c r="F21" s="11"/>
      <c r="G21" s="11"/>
      <c r="H21" s="57"/>
      <c r="I21" s="11"/>
      <c r="J21" s="36"/>
      <c r="K21" s="11"/>
      <c r="L21" s="38"/>
      <c r="M21" s="12"/>
      <c r="N21" s="57"/>
      <c r="O21" s="40"/>
      <c r="P21" s="11"/>
      <c r="Q21" s="13"/>
      <c r="R21" s="13"/>
      <c r="S21" s="13"/>
      <c r="T21" s="13"/>
      <c r="U21" s="36"/>
      <c r="V21" s="13"/>
      <c r="W21" s="19" t="str">
        <f t="shared" si="1"/>
        <v/>
      </c>
      <c r="X21" s="11"/>
      <c r="Y21" s="2" t="s">
        <v>1684</v>
      </c>
    </row>
    <row r="22" spans="1:25" ht="12.75" customHeight="1">
      <c r="A22" s="10" t="str">
        <f t="shared" si="0"/>
        <v/>
      </c>
      <c r="B22" s="10"/>
      <c r="C22" s="11"/>
      <c r="D22" s="11"/>
      <c r="E22" s="11"/>
      <c r="F22" s="11"/>
      <c r="G22" s="11"/>
      <c r="H22" s="57"/>
      <c r="I22" s="11"/>
      <c r="J22" s="36"/>
      <c r="K22" s="11"/>
      <c r="L22" s="38"/>
      <c r="M22" s="12"/>
      <c r="N22" s="57"/>
      <c r="O22" s="40"/>
      <c r="P22" s="11"/>
      <c r="Q22" s="13"/>
      <c r="R22" s="13"/>
      <c r="S22" s="13"/>
      <c r="T22" s="13"/>
      <c r="U22" s="36"/>
      <c r="V22" s="13"/>
      <c r="W22" s="19" t="str">
        <f t="shared" si="1"/>
        <v/>
      </c>
      <c r="X22" s="11"/>
      <c r="Y22" s="2" t="s">
        <v>1685</v>
      </c>
    </row>
    <row r="23" spans="1:25" ht="12.75" customHeight="1">
      <c r="A23" s="10" t="str">
        <f t="shared" si="0"/>
        <v/>
      </c>
      <c r="B23" s="10"/>
      <c r="C23" s="11"/>
      <c r="D23" s="11"/>
      <c r="E23" s="11"/>
      <c r="F23" s="11"/>
      <c r="G23" s="11"/>
      <c r="H23" s="57"/>
      <c r="I23" s="11"/>
      <c r="J23" s="36"/>
      <c r="K23" s="11"/>
      <c r="L23" s="38"/>
      <c r="M23" s="12"/>
      <c r="N23" s="57"/>
      <c r="O23" s="40"/>
      <c r="P23" s="11"/>
      <c r="Q23" s="13"/>
      <c r="R23" s="13"/>
      <c r="S23" s="13"/>
      <c r="T23" s="13"/>
      <c r="U23" s="36"/>
      <c r="V23" s="13"/>
      <c r="W23" s="19" t="str">
        <f t="shared" si="1"/>
        <v/>
      </c>
      <c r="X23" s="11"/>
      <c r="Y23" s="2" t="s">
        <v>1686</v>
      </c>
    </row>
    <row r="24" spans="1:25" ht="12.75" customHeight="1">
      <c r="A24" s="10" t="str">
        <f t="shared" si="0"/>
        <v/>
      </c>
      <c r="B24" s="10"/>
      <c r="C24" s="11"/>
      <c r="D24" s="11"/>
      <c r="E24" s="11"/>
      <c r="F24" s="11"/>
      <c r="G24" s="11"/>
      <c r="H24" s="57"/>
      <c r="I24" s="11"/>
      <c r="J24" s="36"/>
      <c r="K24" s="11"/>
      <c r="L24" s="38"/>
      <c r="M24" s="12"/>
      <c r="N24" s="57"/>
      <c r="O24" s="40"/>
      <c r="P24" s="11"/>
      <c r="Q24" s="13"/>
      <c r="R24" s="13"/>
      <c r="S24" s="13"/>
      <c r="T24" s="13"/>
      <c r="U24" s="36"/>
      <c r="V24" s="13"/>
      <c r="W24" s="19" t="str">
        <f t="shared" si="1"/>
        <v/>
      </c>
      <c r="X24" s="11"/>
      <c r="Y24" s="2" t="s">
        <v>1687</v>
      </c>
    </row>
    <row r="25" spans="1:25" ht="12.75" customHeight="1">
      <c r="A25" s="664" t="s">
        <v>1688</v>
      </c>
      <c r="B25" s="672"/>
      <c r="C25" s="673"/>
      <c r="D25" s="11"/>
      <c r="E25" s="11"/>
      <c r="F25" s="11"/>
      <c r="G25" s="11"/>
      <c r="H25" s="57"/>
      <c r="I25" s="11"/>
      <c r="J25" s="36"/>
      <c r="K25" s="11"/>
      <c r="L25" s="38"/>
      <c r="M25" s="38"/>
      <c r="N25" s="57"/>
      <c r="O25" s="40"/>
      <c r="P25" s="11"/>
      <c r="Q25" s="13">
        <f>SUM(Q8:Q24)</f>
        <v>0</v>
      </c>
      <c r="R25" s="13">
        <f>SUM(R8:R24)</f>
        <v>0</v>
      </c>
      <c r="S25" s="13">
        <f>SUM(S8:S24)</f>
        <v>0</v>
      </c>
      <c r="T25" s="13">
        <f>SUM(T8:T24)</f>
        <v>0</v>
      </c>
      <c r="U25" s="13"/>
      <c r="V25" s="13">
        <f>SUM(V8:V24)</f>
        <v>0</v>
      </c>
      <c r="W25" s="19" t="str">
        <f t="shared" si="1"/>
        <v/>
      </c>
      <c r="X25" s="11"/>
    </row>
    <row r="26" spans="1:25" ht="12.75" customHeight="1">
      <c r="A26" s="664" t="s">
        <v>1689</v>
      </c>
      <c r="B26" s="672"/>
      <c r="C26" s="673"/>
      <c r="D26" s="11"/>
      <c r="E26" s="11"/>
      <c r="F26" s="11"/>
      <c r="G26" s="11"/>
      <c r="H26" s="57"/>
      <c r="I26" s="11"/>
      <c r="J26" s="36"/>
      <c r="K26" s="11"/>
      <c r="L26" s="38"/>
      <c r="M26" s="38"/>
      <c r="N26" s="57"/>
      <c r="O26" s="40"/>
      <c r="P26" s="11"/>
      <c r="Q26" s="13"/>
      <c r="R26" s="13">
        <f>S25</f>
        <v>0</v>
      </c>
      <c r="S26" s="13"/>
      <c r="T26" s="13"/>
      <c r="U26" s="13"/>
      <c r="V26" s="13"/>
      <c r="W26" s="19"/>
      <c r="X26" s="11"/>
    </row>
    <row r="27" spans="1:25" ht="15.75" customHeight="1">
      <c r="A27" s="659" t="s">
        <v>1690</v>
      </c>
      <c r="B27" s="676"/>
      <c r="C27" s="677"/>
      <c r="D27" s="14"/>
      <c r="E27" s="14"/>
      <c r="F27" s="14"/>
      <c r="G27" s="14"/>
      <c r="H27" s="14"/>
      <c r="I27" s="14"/>
      <c r="J27" s="16"/>
      <c r="K27" s="16"/>
      <c r="L27" s="19"/>
      <c r="M27" s="19"/>
      <c r="N27" s="19"/>
      <c r="O27" s="47"/>
      <c r="P27" s="19"/>
      <c r="Q27" s="19">
        <f>Q25-Q26</f>
        <v>0</v>
      </c>
      <c r="R27" s="19">
        <f>R25-R26</f>
        <v>0</v>
      </c>
      <c r="S27" s="19"/>
      <c r="T27" s="154">
        <f>T25</f>
        <v>0</v>
      </c>
      <c r="U27" s="19"/>
      <c r="V27" s="154">
        <f>V25</f>
        <v>0</v>
      </c>
      <c r="W27" s="19" t="str">
        <f>IF(R27-S27=0,"",(V27-R27+S27)/(R27-S27)*100)</f>
        <v/>
      </c>
      <c r="X27" s="147"/>
    </row>
    <row r="28" spans="1:25" ht="15.75" customHeight="1">
      <c r="A28" s="3" t="str">
        <f>基本信息输入表!$K$6&amp;"填表人："&amp;基本信息输入表!$M$60</f>
        <v>被评估单位填表人：</v>
      </c>
      <c r="V28" s="3" t="str">
        <f>"评估人员："&amp;基本信息输入表!$Q$60</f>
        <v>评估人员：</v>
      </c>
      <c r="Y28" s="3" t="s">
        <v>533</v>
      </c>
    </row>
    <row r="29" spans="1:25" ht="15.75" customHeight="1">
      <c r="A29" s="3" t="str">
        <f>"填表日期："&amp;YEAR(基本信息输入表!$O$60)&amp;"年"&amp;MONTH(基本信息输入表!$O$60)&amp;"月"&amp;DAY(基本信息输入表!$O$60)&amp;"日"</f>
        <v>填表日期：1900年1月0日</v>
      </c>
    </row>
  </sheetData>
  <mergeCells count="28">
    <mergeCell ref="X6:X7"/>
    <mergeCell ref="N6:N7"/>
    <mergeCell ref="O6:O7"/>
    <mergeCell ref="P6:P7"/>
    <mergeCell ref="S6:S7"/>
    <mergeCell ref="W6:W7"/>
    <mergeCell ref="A25:C25"/>
    <mergeCell ref="A26:C26"/>
    <mergeCell ref="A27:C27"/>
    <mergeCell ref="A6:A7"/>
    <mergeCell ref="B6:B7"/>
    <mergeCell ref="C6:C7"/>
    <mergeCell ref="A2:X2"/>
    <mergeCell ref="A3:X3"/>
    <mergeCell ref="V4:X4"/>
    <mergeCell ref="U5:X5"/>
    <mergeCell ref="Q6:R6"/>
    <mergeCell ref="T6:V6"/>
    <mergeCell ref="D6:D7"/>
    <mergeCell ref="E6:E7"/>
    <mergeCell ref="F6:F7"/>
    <mergeCell ref="G6:G7"/>
    <mergeCell ref="H6:H7"/>
    <mergeCell ref="I6:I7"/>
    <mergeCell ref="J6:J7"/>
    <mergeCell ref="K6:K7"/>
    <mergeCell ref="L6:L7"/>
    <mergeCell ref="M6:M7"/>
  </mergeCells>
  <phoneticPr fontId="33" type="noConversion"/>
  <hyperlinks>
    <hyperlink ref="A1" location="索引目录!A1" display="返回索引目录" xr:uid="{00000000-0004-0000-3D00-000000000000}"/>
  </hyperlinks>
  <printOptions horizontalCentered="1"/>
  <pageMargins left="0.98402777777777795" right="0.98402777777777795" top="0.98402777777777795" bottom="0.98402777777777795" header="0.47222222222222199" footer="0.35416666666666702"/>
  <pageSetup paperSize="9" scale="5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pageSetUpPr fitToPage="1"/>
  </sheetPr>
  <dimension ref="A1:X29"/>
  <sheetViews>
    <sheetView showGridLines="0" topLeftCell="D1" zoomScale="96" zoomScaleNormal="96" workbookViewId="0">
      <selection activeCell="M8" sqref="M8:R8"/>
    </sheetView>
  </sheetViews>
  <sheetFormatPr defaultColWidth="9" defaultRowHeight="15.75" customHeight="1"/>
  <cols>
    <col min="1" max="1" width="4.25" style="3" customWidth="1"/>
    <col min="2" max="3" width="8.25" style="3" customWidth="1"/>
    <col min="4" max="4" width="13.25" style="3" customWidth="1"/>
    <col min="5" max="8" width="8.25" style="3" customWidth="1"/>
    <col min="9" max="9" width="5" style="3" customWidth="1"/>
    <col min="10" max="12" width="8.25" style="3" customWidth="1"/>
    <col min="13" max="13" width="9.5" style="3" customWidth="1"/>
    <col min="14" max="14" width="5.25" style="3" customWidth="1"/>
    <col min="15" max="15" width="8.25" style="3" customWidth="1"/>
    <col min="16" max="17" width="5.75" style="3" customWidth="1"/>
    <col min="18" max="18" width="8.75" style="3" customWidth="1"/>
    <col min="19" max="19" width="10.75" style="3" customWidth="1"/>
    <col min="20" max="20" width="7.75" style="3" customWidth="1"/>
    <col min="21" max="21" width="10.75" style="3" customWidth="1"/>
    <col min="22" max="22" width="7.75" style="3" customWidth="1"/>
    <col min="23" max="23" width="18.25" style="3" customWidth="1"/>
    <col min="24" max="24" width="8.25" style="3" customWidth="1"/>
    <col min="25" max="26" width="9" style="3" customWidth="1"/>
    <col min="27" max="16384" width="9" style="3"/>
  </cols>
  <sheetData>
    <row r="1" spans="1:24" ht="15.75" customHeight="1">
      <c r="A1" s="4" t="s">
        <v>125</v>
      </c>
    </row>
    <row r="2" spans="1:24" s="1" customFormat="1" ht="30" customHeight="1">
      <c r="A2" s="651" t="s">
        <v>1691</v>
      </c>
      <c r="B2" s="652"/>
      <c r="C2" s="652"/>
      <c r="D2" s="652"/>
      <c r="E2" s="652"/>
      <c r="F2" s="652"/>
      <c r="G2" s="652"/>
      <c r="H2" s="652"/>
      <c r="I2" s="652"/>
      <c r="J2" s="652"/>
      <c r="K2" s="652"/>
      <c r="L2" s="652"/>
      <c r="M2" s="652"/>
      <c r="N2" s="652"/>
      <c r="O2" s="652"/>
      <c r="P2" s="652"/>
      <c r="Q2" s="652"/>
      <c r="R2" s="652"/>
      <c r="S2" s="652"/>
      <c r="T2" s="652"/>
      <c r="U2" s="652"/>
      <c r="V2" s="652"/>
      <c r="W2" s="652"/>
    </row>
    <row r="3" spans="1:24"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c r="W3" s="654"/>
    </row>
    <row r="4" spans="1:24" ht="14.25" customHeight="1">
      <c r="A4" s="2"/>
      <c r="B4" s="2"/>
      <c r="C4" s="2"/>
      <c r="D4" s="2"/>
      <c r="E4" s="2"/>
      <c r="F4" s="2"/>
      <c r="G4" s="2"/>
      <c r="H4" s="2"/>
      <c r="I4" s="2"/>
      <c r="J4" s="2"/>
      <c r="K4" s="2"/>
      <c r="L4" s="2"/>
      <c r="M4" s="2"/>
      <c r="N4" s="2"/>
      <c r="O4" s="2"/>
      <c r="P4" s="2"/>
      <c r="Q4" s="2"/>
      <c r="R4" s="2"/>
      <c r="S4" s="2"/>
      <c r="T4" s="2"/>
      <c r="U4" s="2"/>
      <c r="V4" s="2"/>
      <c r="W4" s="2" t="s">
        <v>1692</v>
      </c>
    </row>
    <row r="5" spans="1:24" ht="15.75" customHeight="1">
      <c r="A5" s="662" t="str">
        <f>基本信息输入表!K6&amp;"："&amp;基本信息输入表!M6</f>
        <v>被评估单位：西安曲江影视投资（集团）有限公司</v>
      </c>
      <c r="B5" s="676"/>
      <c r="C5" s="676"/>
      <c r="D5" s="676"/>
      <c r="E5" s="676"/>
      <c r="F5" s="676"/>
      <c r="G5" s="676"/>
      <c r="H5" s="676"/>
      <c r="I5" s="676"/>
      <c r="J5" s="676"/>
      <c r="K5" s="676"/>
      <c r="L5" s="676"/>
      <c r="M5" s="676"/>
      <c r="N5" s="6"/>
      <c r="O5" s="6"/>
      <c r="W5" s="17" t="s">
        <v>561</v>
      </c>
    </row>
    <row r="6" spans="1:24" s="2" customFormat="1" ht="12.75" customHeight="1">
      <c r="A6" s="658" t="s">
        <v>127</v>
      </c>
      <c r="B6" s="671" t="s">
        <v>1551</v>
      </c>
      <c r="C6" s="658" t="s">
        <v>1693</v>
      </c>
      <c r="D6" s="671" t="s">
        <v>1694</v>
      </c>
      <c r="E6" s="668" t="s">
        <v>1695</v>
      </c>
      <c r="F6" s="668" t="s">
        <v>945</v>
      </c>
      <c r="G6" s="668" t="s">
        <v>1665</v>
      </c>
      <c r="H6" s="668" t="s">
        <v>845</v>
      </c>
      <c r="I6" s="668" t="s">
        <v>847</v>
      </c>
      <c r="J6" s="668" t="s">
        <v>1668</v>
      </c>
      <c r="K6" s="668" t="s">
        <v>1005</v>
      </c>
      <c r="L6" s="668" t="s">
        <v>1696</v>
      </c>
      <c r="M6" s="668" t="s">
        <v>1697</v>
      </c>
      <c r="N6" s="671" t="s">
        <v>1561</v>
      </c>
      <c r="O6" s="671" t="s">
        <v>1619</v>
      </c>
      <c r="P6" s="658" t="s">
        <v>412</v>
      </c>
      <c r="Q6" s="673"/>
      <c r="R6" s="671" t="s">
        <v>828</v>
      </c>
      <c r="S6" s="658" t="s">
        <v>413</v>
      </c>
      <c r="T6" s="672"/>
      <c r="U6" s="673"/>
      <c r="V6" s="668" t="s">
        <v>415</v>
      </c>
      <c r="W6" s="668" t="s">
        <v>143</v>
      </c>
    </row>
    <row r="7" spans="1:24" s="2" customFormat="1" ht="12.75" customHeight="1">
      <c r="A7" s="675"/>
      <c r="B7" s="674"/>
      <c r="C7" s="675"/>
      <c r="D7" s="674"/>
      <c r="E7" s="675"/>
      <c r="F7" s="675"/>
      <c r="G7" s="675"/>
      <c r="H7" s="675"/>
      <c r="I7" s="675"/>
      <c r="J7" s="675"/>
      <c r="K7" s="675"/>
      <c r="L7" s="675"/>
      <c r="M7" s="675"/>
      <c r="N7" s="674"/>
      <c r="O7" s="674"/>
      <c r="P7" s="71" t="s">
        <v>1443</v>
      </c>
      <c r="Q7" s="72" t="s">
        <v>1444</v>
      </c>
      <c r="R7" s="674"/>
      <c r="S7" s="72" t="s">
        <v>1443</v>
      </c>
      <c r="T7" s="73" t="s">
        <v>1009</v>
      </c>
      <c r="U7" s="72" t="s">
        <v>1444</v>
      </c>
      <c r="V7" s="675"/>
      <c r="W7" s="675"/>
      <c r="X7" s="2" t="s">
        <v>516</v>
      </c>
    </row>
    <row r="8" spans="1:24" ht="12.75" customHeight="1">
      <c r="A8" s="10" t="str">
        <f t="shared" ref="A8:A24" si="0">IF(E8="","",ROW()-7)</f>
        <v/>
      </c>
      <c r="B8" s="10"/>
      <c r="C8" s="10"/>
      <c r="D8" s="11"/>
      <c r="E8" s="11"/>
      <c r="F8" s="11"/>
      <c r="G8" s="11"/>
      <c r="H8" s="11"/>
      <c r="I8" s="57"/>
      <c r="J8" s="12"/>
      <c r="K8" s="12"/>
      <c r="L8" s="11"/>
      <c r="M8" s="36"/>
      <c r="N8" s="57"/>
      <c r="O8" s="11"/>
      <c r="P8" s="13"/>
      <c r="Q8" s="13"/>
      <c r="R8" s="13"/>
      <c r="S8" s="13"/>
      <c r="T8" s="36"/>
      <c r="U8" s="13"/>
      <c r="V8" s="34" t="str">
        <f t="shared" ref="V8:V25" si="1">IF(Q8-R8=0,"",(U8-Q8+R8)/(Q8-R8)*100)</f>
        <v/>
      </c>
      <c r="W8" s="11"/>
      <c r="X8" s="2" t="s">
        <v>1698</v>
      </c>
    </row>
    <row r="9" spans="1:24" ht="12.75" customHeight="1">
      <c r="A9" s="10" t="str">
        <f t="shared" si="0"/>
        <v/>
      </c>
      <c r="B9" s="10"/>
      <c r="C9" s="10"/>
      <c r="D9" s="11"/>
      <c r="E9" s="11"/>
      <c r="F9" s="11"/>
      <c r="G9" s="11"/>
      <c r="H9" s="11"/>
      <c r="I9" s="57"/>
      <c r="J9" s="12"/>
      <c r="K9" s="12"/>
      <c r="L9" s="11"/>
      <c r="M9" s="36"/>
      <c r="N9" s="57"/>
      <c r="O9" s="11"/>
      <c r="P9" s="13"/>
      <c r="Q9" s="13"/>
      <c r="R9" s="13"/>
      <c r="S9" s="13"/>
      <c r="T9" s="36"/>
      <c r="U9" s="13"/>
      <c r="V9" s="34" t="str">
        <f t="shared" si="1"/>
        <v/>
      </c>
      <c r="W9" s="11"/>
      <c r="X9" s="2" t="s">
        <v>1699</v>
      </c>
    </row>
    <row r="10" spans="1:24" ht="12.75" customHeight="1">
      <c r="A10" s="10" t="str">
        <f t="shared" si="0"/>
        <v/>
      </c>
      <c r="B10" s="10"/>
      <c r="C10" s="10"/>
      <c r="D10" s="11"/>
      <c r="E10" s="11"/>
      <c r="F10" s="11"/>
      <c r="G10" s="11"/>
      <c r="H10" s="11"/>
      <c r="I10" s="57"/>
      <c r="J10" s="12"/>
      <c r="K10" s="12"/>
      <c r="L10" s="11"/>
      <c r="M10" s="36"/>
      <c r="N10" s="57"/>
      <c r="O10" s="11"/>
      <c r="P10" s="13"/>
      <c r="Q10" s="13"/>
      <c r="R10" s="13"/>
      <c r="S10" s="13"/>
      <c r="T10" s="36"/>
      <c r="U10" s="13"/>
      <c r="V10" s="34" t="str">
        <f t="shared" si="1"/>
        <v/>
      </c>
      <c r="W10" s="11"/>
      <c r="X10" s="2" t="s">
        <v>1700</v>
      </c>
    </row>
    <row r="11" spans="1:24" ht="12.75" customHeight="1">
      <c r="A11" s="10" t="str">
        <f t="shared" si="0"/>
        <v/>
      </c>
      <c r="B11" s="10"/>
      <c r="C11" s="10"/>
      <c r="D11" s="11"/>
      <c r="E11" s="11"/>
      <c r="F11" s="11"/>
      <c r="G11" s="11"/>
      <c r="H11" s="11"/>
      <c r="I11" s="57"/>
      <c r="J11" s="12"/>
      <c r="K11" s="12"/>
      <c r="L11" s="11"/>
      <c r="M11" s="36"/>
      <c r="N11" s="57"/>
      <c r="O11" s="11"/>
      <c r="P11" s="13"/>
      <c r="Q11" s="13"/>
      <c r="R11" s="13"/>
      <c r="S11" s="13"/>
      <c r="T11" s="36"/>
      <c r="U11" s="13"/>
      <c r="V11" s="34" t="str">
        <f t="shared" si="1"/>
        <v/>
      </c>
      <c r="W11" s="11"/>
      <c r="X11" s="2" t="s">
        <v>1701</v>
      </c>
    </row>
    <row r="12" spans="1:24" ht="12.75" customHeight="1">
      <c r="A12" s="10" t="str">
        <f t="shared" si="0"/>
        <v/>
      </c>
      <c r="B12" s="10"/>
      <c r="C12" s="10"/>
      <c r="D12" s="11"/>
      <c r="E12" s="11"/>
      <c r="F12" s="11"/>
      <c r="G12" s="11"/>
      <c r="H12" s="11"/>
      <c r="I12" s="57"/>
      <c r="J12" s="12"/>
      <c r="K12" s="12"/>
      <c r="L12" s="11"/>
      <c r="M12" s="36"/>
      <c r="N12" s="57"/>
      <c r="O12" s="11"/>
      <c r="P12" s="13"/>
      <c r="Q12" s="13"/>
      <c r="R12" s="13"/>
      <c r="S12" s="13"/>
      <c r="T12" s="36"/>
      <c r="U12" s="13"/>
      <c r="V12" s="34" t="str">
        <f t="shared" si="1"/>
        <v/>
      </c>
      <c r="W12" s="11"/>
      <c r="X12" s="2" t="s">
        <v>1702</v>
      </c>
    </row>
    <row r="13" spans="1:24" ht="12.75" customHeight="1">
      <c r="A13" s="10" t="str">
        <f t="shared" si="0"/>
        <v/>
      </c>
      <c r="B13" s="10"/>
      <c r="C13" s="10"/>
      <c r="D13" s="11"/>
      <c r="E13" s="11"/>
      <c r="F13" s="11"/>
      <c r="G13" s="11"/>
      <c r="H13" s="11"/>
      <c r="I13" s="57"/>
      <c r="J13" s="12"/>
      <c r="K13" s="12"/>
      <c r="L13" s="11"/>
      <c r="M13" s="36"/>
      <c r="N13" s="57"/>
      <c r="O13" s="11"/>
      <c r="P13" s="13"/>
      <c r="Q13" s="13"/>
      <c r="R13" s="13"/>
      <c r="S13" s="13"/>
      <c r="T13" s="36"/>
      <c r="U13" s="13"/>
      <c r="V13" s="34" t="str">
        <f t="shared" si="1"/>
        <v/>
      </c>
      <c r="W13" s="11"/>
      <c r="X13" s="2" t="s">
        <v>1703</v>
      </c>
    </row>
    <row r="14" spans="1:24" ht="12.75" customHeight="1">
      <c r="A14" s="10" t="str">
        <f t="shared" si="0"/>
        <v/>
      </c>
      <c r="B14" s="10"/>
      <c r="C14" s="10"/>
      <c r="D14" s="11"/>
      <c r="E14" s="11"/>
      <c r="F14" s="11"/>
      <c r="G14" s="11"/>
      <c r="H14" s="11"/>
      <c r="I14" s="57"/>
      <c r="J14" s="12"/>
      <c r="K14" s="12"/>
      <c r="L14" s="11"/>
      <c r="M14" s="36"/>
      <c r="N14" s="57"/>
      <c r="O14" s="11"/>
      <c r="P14" s="13"/>
      <c r="Q14" s="13"/>
      <c r="R14" s="13"/>
      <c r="S14" s="13"/>
      <c r="T14" s="36"/>
      <c r="U14" s="13"/>
      <c r="V14" s="34" t="str">
        <f t="shared" si="1"/>
        <v/>
      </c>
      <c r="W14" s="11"/>
      <c r="X14" s="2" t="s">
        <v>1704</v>
      </c>
    </row>
    <row r="15" spans="1:24" ht="12.75" customHeight="1">
      <c r="A15" s="10" t="str">
        <f t="shared" si="0"/>
        <v/>
      </c>
      <c r="B15" s="10"/>
      <c r="C15" s="10"/>
      <c r="D15" s="11"/>
      <c r="E15" s="11"/>
      <c r="F15" s="11"/>
      <c r="G15" s="11"/>
      <c r="H15" s="11"/>
      <c r="I15" s="57"/>
      <c r="J15" s="12"/>
      <c r="K15" s="12"/>
      <c r="L15" s="11"/>
      <c r="M15" s="36"/>
      <c r="N15" s="57"/>
      <c r="O15" s="11"/>
      <c r="P15" s="13"/>
      <c r="Q15" s="13"/>
      <c r="R15" s="13"/>
      <c r="S15" s="13"/>
      <c r="T15" s="36"/>
      <c r="U15" s="13"/>
      <c r="V15" s="34" t="str">
        <f t="shared" si="1"/>
        <v/>
      </c>
      <c r="W15" s="11"/>
      <c r="X15" s="2" t="s">
        <v>1705</v>
      </c>
    </row>
    <row r="16" spans="1:24" ht="12.75" customHeight="1">
      <c r="A16" s="10" t="str">
        <f t="shared" si="0"/>
        <v/>
      </c>
      <c r="B16" s="10"/>
      <c r="C16" s="10"/>
      <c r="D16" s="11"/>
      <c r="E16" s="11"/>
      <c r="F16" s="11"/>
      <c r="G16" s="11"/>
      <c r="H16" s="11"/>
      <c r="I16" s="57"/>
      <c r="J16" s="12"/>
      <c r="K16" s="12"/>
      <c r="L16" s="11"/>
      <c r="M16" s="36"/>
      <c r="N16" s="57"/>
      <c r="O16" s="11"/>
      <c r="P16" s="13"/>
      <c r="Q16" s="13"/>
      <c r="R16" s="13"/>
      <c r="S16" s="13"/>
      <c r="T16" s="36"/>
      <c r="U16" s="13"/>
      <c r="V16" s="34" t="str">
        <f t="shared" si="1"/>
        <v/>
      </c>
      <c r="W16" s="11"/>
      <c r="X16" s="2" t="s">
        <v>1706</v>
      </c>
    </row>
    <row r="17" spans="1:24" ht="12.75" customHeight="1">
      <c r="A17" s="10" t="str">
        <f t="shared" si="0"/>
        <v/>
      </c>
      <c r="B17" s="10"/>
      <c r="C17" s="10"/>
      <c r="D17" s="11"/>
      <c r="E17" s="11"/>
      <c r="F17" s="11"/>
      <c r="G17" s="11"/>
      <c r="H17" s="11"/>
      <c r="I17" s="57"/>
      <c r="J17" s="12"/>
      <c r="K17" s="12"/>
      <c r="L17" s="11"/>
      <c r="M17" s="36"/>
      <c r="N17" s="57"/>
      <c r="O17" s="11"/>
      <c r="P17" s="13"/>
      <c r="Q17" s="13"/>
      <c r="R17" s="13"/>
      <c r="S17" s="13"/>
      <c r="T17" s="36"/>
      <c r="U17" s="13"/>
      <c r="V17" s="34" t="str">
        <f t="shared" si="1"/>
        <v/>
      </c>
      <c r="W17" s="11"/>
      <c r="X17" s="2" t="s">
        <v>1707</v>
      </c>
    </row>
    <row r="18" spans="1:24" ht="12.75" customHeight="1">
      <c r="A18" s="10" t="str">
        <f t="shared" si="0"/>
        <v/>
      </c>
      <c r="B18" s="10"/>
      <c r="C18" s="10"/>
      <c r="D18" s="11"/>
      <c r="E18" s="11"/>
      <c r="F18" s="11"/>
      <c r="G18" s="11"/>
      <c r="H18" s="11"/>
      <c r="I18" s="57"/>
      <c r="J18" s="12"/>
      <c r="K18" s="12"/>
      <c r="L18" s="11"/>
      <c r="M18" s="36"/>
      <c r="N18" s="57"/>
      <c r="O18" s="11"/>
      <c r="P18" s="13"/>
      <c r="Q18" s="13"/>
      <c r="R18" s="13"/>
      <c r="S18" s="13"/>
      <c r="T18" s="36"/>
      <c r="U18" s="13"/>
      <c r="V18" s="34" t="str">
        <f t="shared" si="1"/>
        <v/>
      </c>
      <c r="W18" s="11"/>
      <c r="X18" s="2" t="s">
        <v>1708</v>
      </c>
    </row>
    <row r="19" spans="1:24" ht="12.75" customHeight="1">
      <c r="A19" s="10" t="str">
        <f t="shared" si="0"/>
        <v/>
      </c>
      <c r="B19" s="10"/>
      <c r="C19" s="10"/>
      <c r="D19" s="11"/>
      <c r="E19" s="11"/>
      <c r="F19" s="11"/>
      <c r="G19" s="11"/>
      <c r="H19" s="11"/>
      <c r="I19" s="57"/>
      <c r="J19" s="12"/>
      <c r="K19" s="12"/>
      <c r="L19" s="11"/>
      <c r="M19" s="36"/>
      <c r="N19" s="57"/>
      <c r="O19" s="11"/>
      <c r="P19" s="13"/>
      <c r="Q19" s="13"/>
      <c r="R19" s="13"/>
      <c r="S19" s="13"/>
      <c r="T19" s="36"/>
      <c r="U19" s="13"/>
      <c r="V19" s="34" t="str">
        <f t="shared" si="1"/>
        <v/>
      </c>
      <c r="W19" s="11"/>
      <c r="X19" s="2" t="s">
        <v>1709</v>
      </c>
    </row>
    <row r="20" spans="1:24" ht="12.75" customHeight="1">
      <c r="A20" s="10" t="str">
        <f t="shared" si="0"/>
        <v/>
      </c>
      <c r="B20" s="10"/>
      <c r="C20" s="10"/>
      <c r="D20" s="11"/>
      <c r="E20" s="11"/>
      <c r="F20" s="11"/>
      <c r="G20" s="11"/>
      <c r="H20" s="11"/>
      <c r="I20" s="57"/>
      <c r="J20" s="12"/>
      <c r="K20" s="12"/>
      <c r="L20" s="11"/>
      <c r="M20" s="36"/>
      <c r="N20" s="57"/>
      <c r="O20" s="11"/>
      <c r="P20" s="13"/>
      <c r="Q20" s="13"/>
      <c r="R20" s="13"/>
      <c r="S20" s="13"/>
      <c r="T20" s="36"/>
      <c r="U20" s="13"/>
      <c r="V20" s="34" t="str">
        <f t="shared" si="1"/>
        <v/>
      </c>
      <c r="W20" s="11"/>
      <c r="X20" s="2" t="s">
        <v>1710</v>
      </c>
    </row>
    <row r="21" spans="1:24" ht="12.75" customHeight="1">
      <c r="A21" s="10" t="str">
        <f t="shared" si="0"/>
        <v/>
      </c>
      <c r="B21" s="10"/>
      <c r="C21" s="10"/>
      <c r="D21" s="11"/>
      <c r="E21" s="11"/>
      <c r="F21" s="11"/>
      <c r="G21" s="11"/>
      <c r="H21" s="11"/>
      <c r="I21" s="57"/>
      <c r="J21" s="12"/>
      <c r="K21" s="12"/>
      <c r="L21" s="11"/>
      <c r="M21" s="36"/>
      <c r="N21" s="57"/>
      <c r="O21" s="11"/>
      <c r="P21" s="13"/>
      <c r="Q21" s="13"/>
      <c r="R21" s="13"/>
      <c r="S21" s="13"/>
      <c r="T21" s="36"/>
      <c r="U21" s="13"/>
      <c r="V21" s="34" t="str">
        <f t="shared" si="1"/>
        <v/>
      </c>
      <c r="W21" s="11"/>
      <c r="X21" s="2" t="s">
        <v>1711</v>
      </c>
    </row>
    <row r="22" spans="1:24" ht="12.75" customHeight="1">
      <c r="A22" s="10" t="str">
        <f t="shared" si="0"/>
        <v/>
      </c>
      <c r="B22" s="10"/>
      <c r="C22" s="10"/>
      <c r="D22" s="11"/>
      <c r="E22" s="11"/>
      <c r="F22" s="11"/>
      <c r="G22" s="11"/>
      <c r="H22" s="11"/>
      <c r="I22" s="57"/>
      <c r="J22" s="12"/>
      <c r="K22" s="12"/>
      <c r="L22" s="11"/>
      <c r="M22" s="36"/>
      <c r="N22" s="57"/>
      <c r="O22" s="11"/>
      <c r="P22" s="13"/>
      <c r="Q22" s="13"/>
      <c r="R22" s="13"/>
      <c r="S22" s="13"/>
      <c r="T22" s="36"/>
      <c r="U22" s="13"/>
      <c r="V22" s="34" t="str">
        <f t="shared" si="1"/>
        <v/>
      </c>
      <c r="W22" s="11"/>
      <c r="X22" s="2" t="s">
        <v>1712</v>
      </c>
    </row>
    <row r="23" spans="1:24" ht="12.75" customHeight="1">
      <c r="A23" s="10" t="str">
        <f t="shared" si="0"/>
        <v/>
      </c>
      <c r="B23" s="10"/>
      <c r="C23" s="10"/>
      <c r="D23" s="11"/>
      <c r="E23" s="11"/>
      <c r="F23" s="11"/>
      <c r="G23" s="11"/>
      <c r="H23" s="11"/>
      <c r="I23" s="57"/>
      <c r="J23" s="12"/>
      <c r="K23" s="12"/>
      <c r="L23" s="11"/>
      <c r="M23" s="36"/>
      <c r="N23" s="57"/>
      <c r="O23" s="11"/>
      <c r="P23" s="13"/>
      <c r="Q23" s="13"/>
      <c r="R23" s="13"/>
      <c r="S23" s="13"/>
      <c r="T23" s="36"/>
      <c r="U23" s="13"/>
      <c r="V23" s="34" t="str">
        <f t="shared" si="1"/>
        <v/>
      </c>
      <c r="W23" s="11"/>
      <c r="X23" s="2" t="s">
        <v>1713</v>
      </c>
    </row>
    <row r="24" spans="1:24" ht="12.75" customHeight="1">
      <c r="A24" s="10" t="str">
        <f t="shared" si="0"/>
        <v/>
      </c>
      <c r="B24" s="10"/>
      <c r="C24" s="10"/>
      <c r="D24" s="11"/>
      <c r="E24" s="11"/>
      <c r="F24" s="11"/>
      <c r="G24" s="11"/>
      <c r="H24" s="11"/>
      <c r="I24" s="57"/>
      <c r="J24" s="12"/>
      <c r="K24" s="12"/>
      <c r="L24" s="11"/>
      <c r="M24" s="36"/>
      <c r="N24" s="57"/>
      <c r="O24" s="11"/>
      <c r="P24" s="13"/>
      <c r="Q24" s="13"/>
      <c r="R24" s="13"/>
      <c r="S24" s="13"/>
      <c r="T24" s="36"/>
      <c r="U24" s="13"/>
      <c r="V24" s="34" t="str">
        <f t="shared" si="1"/>
        <v/>
      </c>
      <c r="W24" s="11"/>
      <c r="X24" s="2" t="s">
        <v>1714</v>
      </c>
    </row>
    <row r="25" spans="1:24" ht="12.75" customHeight="1">
      <c r="A25" s="664" t="s">
        <v>1715</v>
      </c>
      <c r="B25" s="672"/>
      <c r="C25" s="672"/>
      <c r="D25" s="672"/>
      <c r="E25" s="673"/>
      <c r="F25" s="11"/>
      <c r="G25" s="11"/>
      <c r="H25" s="11"/>
      <c r="I25" s="57"/>
      <c r="J25" s="12"/>
      <c r="K25" s="12"/>
      <c r="L25" s="11"/>
      <c r="M25" s="36"/>
      <c r="N25" s="57"/>
      <c r="O25" s="11"/>
      <c r="P25" s="13">
        <f>SUM(P8:P24)</f>
        <v>0</v>
      </c>
      <c r="Q25" s="13">
        <f>SUM(Q8:Q24)</f>
        <v>0</v>
      </c>
      <c r="R25" s="13">
        <f>SUM(R8:R24)</f>
        <v>0</v>
      </c>
      <c r="S25" s="13">
        <f>SUM(S8:S24)</f>
        <v>0</v>
      </c>
      <c r="T25" s="13"/>
      <c r="U25" s="13">
        <f>SUM(U8:U24)</f>
        <v>0</v>
      </c>
      <c r="V25" s="34" t="str">
        <f t="shared" si="1"/>
        <v/>
      </c>
      <c r="W25" s="11"/>
      <c r="X25" s="2"/>
    </row>
    <row r="26" spans="1:24" ht="12.75" customHeight="1">
      <c r="A26" s="664" t="s">
        <v>1716</v>
      </c>
      <c r="B26" s="672"/>
      <c r="C26" s="672"/>
      <c r="D26" s="672"/>
      <c r="E26" s="673"/>
      <c r="F26" s="11"/>
      <c r="G26" s="11"/>
      <c r="H26" s="11"/>
      <c r="I26" s="57"/>
      <c r="J26" s="12"/>
      <c r="K26" s="12"/>
      <c r="L26" s="11"/>
      <c r="M26" s="36"/>
      <c r="N26" s="57"/>
      <c r="O26" s="11"/>
      <c r="P26" s="13"/>
      <c r="Q26" s="13">
        <f>R25</f>
        <v>0</v>
      </c>
      <c r="R26" s="13"/>
      <c r="S26" s="13"/>
      <c r="T26" s="13"/>
      <c r="U26" s="13"/>
      <c r="V26" s="34"/>
      <c r="W26" s="11"/>
      <c r="X26" s="2"/>
    </row>
    <row r="27" spans="1:24" ht="15.75" customHeight="1">
      <c r="A27" s="659" t="s">
        <v>1717</v>
      </c>
      <c r="B27" s="676"/>
      <c r="C27" s="676"/>
      <c r="D27" s="676"/>
      <c r="E27" s="677"/>
      <c r="F27" s="14"/>
      <c r="G27" s="14"/>
      <c r="H27" s="14"/>
      <c r="I27" s="14"/>
      <c r="J27" s="155"/>
      <c r="K27" s="100"/>
      <c r="L27" s="19"/>
      <c r="M27" s="19"/>
      <c r="N27" s="19"/>
      <c r="O27" s="19"/>
      <c r="P27" s="19">
        <f>P25-P26</f>
        <v>0</v>
      </c>
      <c r="Q27" s="19">
        <f>Q25-Q26</f>
        <v>0</v>
      </c>
      <c r="R27" s="19"/>
      <c r="S27" s="154">
        <f>S25</f>
        <v>0</v>
      </c>
      <c r="T27" s="19"/>
      <c r="U27" s="154">
        <f>U25</f>
        <v>0</v>
      </c>
      <c r="V27" s="34" t="str">
        <f>IF(Q27-R27=0,"",(U27-Q27+R27)/(Q27-R27)*100)</f>
        <v/>
      </c>
      <c r="W27" s="147"/>
    </row>
    <row r="28" spans="1:24" ht="15.75" customHeight="1">
      <c r="A28" s="3" t="str">
        <f>基本信息输入表!$K$6&amp;"填表人："&amp;基本信息输入表!$M$61</f>
        <v>被评估单位填表人：</v>
      </c>
      <c r="U28" s="3" t="str">
        <f>"评估人员："&amp;基本信息输入表!$Q$61</f>
        <v>评估人员：</v>
      </c>
      <c r="X28" s="3" t="s">
        <v>533</v>
      </c>
    </row>
    <row r="29" spans="1:24" ht="15.75" customHeight="1">
      <c r="A29" s="3" t="str">
        <f>"填表日期："&amp;YEAR(基本信息输入表!$O$61)&amp;"年"&amp;MONTH(基本信息输入表!$O$61)&amp;"月"&amp;DAY(基本信息输入表!$O$61)&amp;"日"</f>
        <v>填表日期：1900年1月0日</v>
      </c>
    </row>
  </sheetData>
  <mergeCells count="26">
    <mergeCell ref="V6:V7"/>
    <mergeCell ref="W6:W7"/>
    <mergeCell ref="A25:E25"/>
    <mergeCell ref="A26:E26"/>
    <mergeCell ref="A27:E27"/>
    <mergeCell ref="A6:A7"/>
    <mergeCell ref="B6:B7"/>
    <mergeCell ref="C6:C7"/>
    <mergeCell ref="D6:D7"/>
    <mergeCell ref="E6:E7"/>
    <mergeCell ref="A2:W2"/>
    <mergeCell ref="A3:W3"/>
    <mergeCell ref="A5:M5"/>
    <mergeCell ref="P6:Q6"/>
    <mergeCell ref="S6:U6"/>
    <mergeCell ref="F6:F7"/>
    <mergeCell ref="G6:G7"/>
    <mergeCell ref="H6:H7"/>
    <mergeCell ref="I6:I7"/>
    <mergeCell ref="J6:J7"/>
    <mergeCell ref="K6:K7"/>
    <mergeCell ref="L6:L7"/>
    <mergeCell ref="M6:M7"/>
    <mergeCell ref="N6:N7"/>
    <mergeCell ref="O6:O7"/>
    <mergeCell ref="R6:R7"/>
  </mergeCells>
  <phoneticPr fontId="33" type="noConversion"/>
  <hyperlinks>
    <hyperlink ref="A1" location="索引目录!A1" display="返回索引目录" xr:uid="{00000000-0004-0000-3E00-000000000000}"/>
  </hyperlinks>
  <printOptions horizontalCentered="1"/>
  <pageMargins left="0.98402777777777795" right="0.98402777777777795" top="0.98402777777777795" bottom="0.98402777777777795" header="0.47222222222222199" footer="0.35416666666666702"/>
  <pageSetup paperSize="9" scale="5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pageSetUpPr fitToPage="1"/>
  </sheetPr>
  <dimension ref="A1:V204"/>
  <sheetViews>
    <sheetView showGridLines="0" tabSelected="1" view="pageBreakPreview" zoomScale="85" zoomScaleNormal="96" workbookViewId="0">
      <pane ySplit="7" topLeftCell="A188" activePane="bottomLeft" state="frozen"/>
      <selection activeCell="G27" sqref="G27"/>
      <selection pane="bottomLeft" activeCell="V197" sqref="V197"/>
    </sheetView>
  </sheetViews>
  <sheetFormatPr defaultColWidth="9" defaultRowHeight="15.75" customHeight="1"/>
  <cols>
    <col min="1" max="1" width="6.25" style="3" customWidth="1"/>
    <col min="2" max="2" width="8.75" style="3" customWidth="1"/>
    <col min="3" max="3" width="20.375" style="3" customWidth="1"/>
    <col min="4" max="4" width="28.625" style="3" customWidth="1"/>
    <col min="5" max="5" width="10.25" style="3" hidden="1" customWidth="1"/>
    <col min="6" max="7" width="8.75" style="3" customWidth="1"/>
    <col min="8" max="8" width="18.625" style="148" customWidth="1"/>
    <col min="9" max="10" width="9.625" style="3" customWidth="1"/>
    <col min="11" max="11" width="2.875" style="3" hidden="1" customWidth="1"/>
    <col min="12" max="12" width="7.875" style="3" hidden="1" customWidth="1"/>
    <col min="13" max="13" width="9.125" style="3" customWidth="1"/>
    <col min="14" max="14" width="8.25" style="3" customWidth="1"/>
    <col min="15" max="15" width="8.25" style="3" hidden="1" customWidth="1"/>
    <col min="16" max="16" width="10.75" style="3" customWidth="1"/>
    <col min="17" max="17" width="7.75" style="3" hidden="1" customWidth="1"/>
    <col min="18" max="18" width="10.75" style="3" customWidth="1"/>
    <col min="19" max="19" width="7.75" style="3" customWidth="1"/>
    <col min="20" max="20" width="6" style="3" customWidth="1"/>
    <col min="21" max="21" width="8.75" style="3" customWidth="1"/>
    <col min="22" max="23" width="9" style="3" customWidth="1"/>
    <col min="24" max="16384" width="9" style="3"/>
  </cols>
  <sheetData>
    <row r="1" spans="1:22" ht="15.75" customHeight="1">
      <c r="A1" s="4" t="s">
        <v>125</v>
      </c>
    </row>
    <row r="2" spans="1:22" s="1" customFormat="1" ht="30" customHeight="1">
      <c r="A2" s="651" t="s">
        <v>1718</v>
      </c>
      <c r="B2" s="652"/>
      <c r="C2" s="652"/>
      <c r="D2" s="652"/>
      <c r="E2" s="652"/>
      <c r="F2" s="652"/>
      <c r="G2" s="652"/>
      <c r="H2" s="652"/>
      <c r="I2" s="652"/>
      <c r="J2" s="652"/>
      <c r="K2" s="652"/>
      <c r="L2" s="652"/>
      <c r="M2" s="652"/>
      <c r="N2" s="652"/>
      <c r="O2" s="652"/>
      <c r="P2" s="652"/>
      <c r="Q2" s="652"/>
      <c r="R2" s="652"/>
      <c r="S2" s="652"/>
      <c r="T2" s="652"/>
    </row>
    <row r="3" spans="1:22" ht="15.75" customHeight="1">
      <c r="A3" s="653" t="str">
        <f>"评估基准日："&amp;TEXT(基本信息输入表!M7,"yyyy年m月dd日")</f>
        <v>评估基准日：2025年7月31日</v>
      </c>
      <c r="B3" s="654"/>
      <c r="C3" s="654"/>
      <c r="D3" s="654"/>
      <c r="E3" s="654"/>
      <c r="F3" s="654"/>
      <c r="G3" s="654"/>
      <c r="H3" s="654"/>
      <c r="I3" s="654"/>
      <c r="J3" s="654"/>
      <c r="K3" s="654"/>
      <c r="L3" s="654"/>
      <c r="M3" s="654"/>
      <c r="N3" s="654"/>
      <c r="O3" s="654"/>
      <c r="P3" s="654"/>
      <c r="Q3" s="654"/>
      <c r="R3" s="654"/>
      <c r="S3" s="654"/>
      <c r="T3" s="654"/>
    </row>
    <row r="4" spans="1:22" ht="14.25" customHeight="1">
      <c r="A4" s="2"/>
      <c r="B4" s="2"/>
      <c r="C4" s="2"/>
      <c r="D4" s="2"/>
      <c r="E4" s="2"/>
      <c r="F4" s="2"/>
      <c r="G4" s="2"/>
      <c r="H4" s="49"/>
      <c r="I4" s="2"/>
      <c r="J4" s="2"/>
      <c r="K4" s="2"/>
      <c r="L4" s="2"/>
      <c r="M4" s="2"/>
      <c r="N4" s="2"/>
      <c r="O4" s="2"/>
      <c r="P4" s="2"/>
      <c r="Q4" s="2"/>
      <c r="R4" s="2"/>
      <c r="S4" s="2"/>
      <c r="T4" s="2" t="s">
        <v>1719</v>
      </c>
    </row>
    <row r="5" spans="1:22" ht="15.75" customHeight="1">
      <c r="A5" s="662" t="str">
        <f>基本信息输入表!K6&amp;"："&amp;基本信息输入表!M6</f>
        <v>被评估单位：西安曲江影视投资（集团）有限公司</v>
      </c>
      <c r="B5" s="676"/>
      <c r="C5" s="676"/>
      <c r="D5" s="676"/>
      <c r="E5" s="676"/>
      <c r="T5" s="17" t="s">
        <v>561</v>
      </c>
    </row>
    <row r="6" spans="1:22" s="2" customFormat="1" ht="12.75" customHeight="1">
      <c r="A6" s="658" t="s">
        <v>127</v>
      </c>
      <c r="B6" s="668" t="s">
        <v>1551</v>
      </c>
      <c r="C6" s="668" t="s">
        <v>1664</v>
      </c>
      <c r="D6" s="668" t="s">
        <v>945</v>
      </c>
      <c r="E6" s="668" t="s">
        <v>1665</v>
      </c>
      <c r="F6" s="668" t="s">
        <v>845</v>
      </c>
      <c r="G6" s="668" t="s">
        <v>847</v>
      </c>
      <c r="H6" s="671" t="s">
        <v>874</v>
      </c>
      <c r="I6" s="668" t="s">
        <v>1668</v>
      </c>
      <c r="J6" s="668" t="s">
        <v>1005</v>
      </c>
      <c r="K6" s="668" t="s">
        <v>1561</v>
      </c>
      <c r="L6" s="671" t="s">
        <v>1619</v>
      </c>
      <c r="M6" s="658" t="s">
        <v>412</v>
      </c>
      <c r="N6" s="673"/>
      <c r="O6" s="671" t="s">
        <v>828</v>
      </c>
      <c r="P6" s="658" t="s">
        <v>413</v>
      </c>
      <c r="Q6" s="672"/>
      <c r="R6" s="673"/>
      <c r="S6" s="718" t="s">
        <v>1720</v>
      </c>
      <c r="T6" s="668" t="s">
        <v>143</v>
      </c>
    </row>
    <row r="7" spans="1:22" s="2" customFormat="1" ht="12.75" customHeight="1">
      <c r="A7" s="675"/>
      <c r="B7" s="675"/>
      <c r="C7" s="675"/>
      <c r="D7" s="675"/>
      <c r="E7" s="675"/>
      <c r="F7" s="675"/>
      <c r="G7" s="675"/>
      <c r="H7" s="717"/>
      <c r="I7" s="675"/>
      <c r="J7" s="675"/>
      <c r="K7" s="675"/>
      <c r="L7" s="674"/>
      <c r="M7" s="71" t="s">
        <v>1443</v>
      </c>
      <c r="N7" s="72" t="s">
        <v>1444</v>
      </c>
      <c r="O7" s="674"/>
      <c r="P7" s="72" t="s">
        <v>1443</v>
      </c>
      <c r="Q7" s="73" t="s">
        <v>1009</v>
      </c>
      <c r="R7" s="72" t="s">
        <v>1444</v>
      </c>
      <c r="S7" s="675"/>
      <c r="T7" s="675"/>
      <c r="U7" s="2" t="s">
        <v>516</v>
      </c>
    </row>
    <row r="8" spans="1:22" ht="15.4" customHeight="1">
      <c r="A8" s="10">
        <f t="shared" ref="A8:A199" si="0">IF(C8="","",ROW()-7)</f>
        <v>1</v>
      </c>
      <c r="B8" s="10" t="s">
        <v>1721</v>
      </c>
      <c r="C8" s="11" t="s">
        <v>1722</v>
      </c>
      <c r="D8" s="11" t="s">
        <v>1723</v>
      </c>
      <c r="E8" s="11"/>
      <c r="F8" s="24" t="s">
        <v>1724</v>
      </c>
      <c r="G8" s="149">
        <v>1</v>
      </c>
      <c r="H8" s="11" t="s">
        <v>1725</v>
      </c>
      <c r="I8" s="150">
        <v>42339</v>
      </c>
      <c r="J8" s="150">
        <v>42339</v>
      </c>
      <c r="K8" s="57"/>
      <c r="L8" s="11"/>
      <c r="M8" s="13">
        <v>8247.86</v>
      </c>
      <c r="N8" s="13">
        <v>247.44</v>
      </c>
      <c r="O8" s="13"/>
      <c r="P8" s="13">
        <v>13</v>
      </c>
      <c r="Q8" s="36"/>
      <c r="R8" s="13">
        <v>13</v>
      </c>
      <c r="S8" s="19">
        <v>-94.746201099256382</v>
      </c>
      <c r="T8" s="151"/>
      <c r="U8" s="2" t="s">
        <v>1726</v>
      </c>
      <c r="V8" s="152"/>
    </row>
    <row r="9" spans="1:22" ht="15.4" customHeight="1">
      <c r="A9" s="10">
        <f t="shared" si="0"/>
        <v>2</v>
      </c>
      <c r="B9" s="10" t="s">
        <v>1727</v>
      </c>
      <c r="C9" s="11" t="s">
        <v>1728</v>
      </c>
      <c r="D9" s="11" t="s">
        <v>1729</v>
      </c>
      <c r="E9" s="11"/>
      <c r="F9" s="24" t="s">
        <v>1730</v>
      </c>
      <c r="G9" s="149">
        <v>1</v>
      </c>
      <c r="H9" s="11" t="s">
        <v>1725</v>
      </c>
      <c r="I9" s="150">
        <v>42339</v>
      </c>
      <c r="J9" s="150">
        <v>42339</v>
      </c>
      <c r="K9" s="57"/>
      <c r="L9" s="11"/>
      <c r="M9" s="13">
        <v>1378.63</v>
      </c>
      <c r="N9" s="13">
        <v>41.36</v>
      </c>
      <c r="O9" s="13"/>
      <c r="P9" s="13">
        <v>4</v>
      </c>
      <c r="Q9" s="36"/>
      <c r="R9" s="13">
        <v>4</v>
      </c>
      <c r="S9" s="19">
        <v>-90.32882011605416</v>
      </c>
      <c r="T9" s="151"/>
      <c r="U9" s="2"/>
    </row>
    <row r="10" spans="1:22" ht="15.4" customHeight="1">
      <c r="A10" s="10">
        <f t="shared" si="0"/>
        <v>3</v>
      </c>
      <c r="B10" s="10" t="s">
        <v>1731</v>
      </c>
      <c r="C10" s="11" t="s">
        <v>1732</v>
      </c>
      <c r="D10" s="11" t="s">
        <v>1733</v>
      </c>
      <c r="E10" s="11"/>
      <c r="F10" s="24" t="s">
        <v>1730</v>
      </c>
      <c r="G10" s="149">
        <v>2</v>
      </c>
      <c r="H10" s="11" t="s">
        <v>1725</v>
      </c>
      <c r="I10" s="150">
        <v>42339</v>
      </c>
      <c r="J10" s="150">
        <v>42339</v>
      </c>
      <c r="K10" s="57"/>
      <c r="L10" s="11"/>
      <c r="M10" s="13">
        <v>1885.47</v>
      </c>
      <c r="N10" s="13">
        <v>56.56</v>
      </c>
      <c r="O10" s="13"/>
      <c r="P10" s="13">
        <v>8</v>
      </c>
      <c r="Q10" s="36"/>
      <c r="R10" s="13">
        <v>8</v>
      </c>
      <c r="S10" s="19">
        <v>-85.855728429985859</v>
      </c>
      <c r="T10" s="151"/>
      <c r="U10" s="2"/>
    </row>
    <row r="11" spans="1:22" ht="15.4" customHeight="1">
      <c r="A11" s="10">
        <f t="shared" si="0"/>
        <v>4</v>
      </c>
      <c r="B11" s="10" t="s">
        <v>1734</v>
      </c>
      <c r="C11" s="11" t="s">
        <v>1728</v>
      </c>
      <c r="D11" s="11" t="s">
        <v>1735</v>
      </c>
      <c r="E11" s="11"/>
      <c r="F11" s="24" t="s">
        <v>1730</v>
      </c>
      <c r="G11" s="149">
        <v>1</v>
      </c>
      <c r="H11" s="11" t="s">
        <v>1725</v>
      </c>
      <c r="I11" s="150">
        <v>42339</v>
      </c>
      <c r="J11" s="150">
        <v>42339</v>
      </c>
      <c r="K11" s="57"/>
      <c r="L11" s="11"/>
      <c r="M11" s="13">
        <v>1344.44</v>
      </c>
      <c r="N11" s="13">
        <v>40.33</v>
      </c>
      <c r="O11" s="13"/>
      <c r="P11" s="13">
        <v>4</v>
      </c>
      <c r="Q11" s="36"/>
      <c r="R11" s="13">
        <v>4</v>
      </c>
      <c r="S11" s="19">
        <v>-90.081824944210268</v>
      </c>
      <c r="T11" s="151"/>
      <c r="U11" s="2"/>
    </row>
    <row r="12" spans="1:22" ht="15.4" customHeight="1">
      <c r="A12" s="10">
        <f t="shared" si="0"/>
        <v>5</v>
      </c>
      <c r="B12" s="10" t="s">
        <v>1736</v>
      </c>
      <c r="C12" s="11" t="s">
        <v>1737</v>
      </c>
      <c r="D12" s="11" t="s">
        <v>1733</v>
      </c>
      <c r="E12" s="11"/>
      <c r="F12" s="24" t="s">
        <v>1738</v>
      </c>
      <c r="G12" s="149">
        <v>1</v>
      </c>
      <c r="H12" s="11" t="s">
        <v>1725</v>
      </c>
      <c r="I12" s="150">
        <v>42339</v>
      </c>
      <c r="J12" s="150">
        <v>42339</v>
      </c>
      <c r="K12" s="57"/>
      <c r="L12" s="11"/>
      <c r="M12" s="13">
        <v>5686.32</v>
      </c>
      <c r="N12" s="13">
        <v>170.59</v>
      </c>
      <c r="O12" s="13"/>
      <c r="P12" s="13">
        <v>9</v>
      </c>
      <c r="Q12" s="36"/>
      <c r="R12" s="13">
        <v>9</v>
      </c>
      <c r="S12" s="19">
        <v>-94.724192508353369</v>
      </c>
      <c r="T12" s="151"/>
      <c r="U12" s="2"/>
    </row>
    <row r="13" spans="1:22" ht="15.4" customHeight="1">
      <c r="A13" s="10">
        <f t="shared" si="0"/>
        <v>6</v>
      </c>
      <c r="B13" s="10" t="s">
        <v>1739</v>
      </c>
      <c r="C13" s="11" t="s">
        <v>1740</v>
      </c>
      <c r="D13" s="11" t="s">
        <v>1741</v>
      </c>
      <c r="E13" s="11"/>
      <c r="F13" s="24" t="s">
        <v>1724</v>
      </c>
      <c r="G13" s="149">
        <v>1</v>
      </c>
      <c r="H13" s="11" t="s">
        <v>1725</v>
      </c>
      <c r="I13" s="150">
        <v>42339</v>
      </c>
      <c r="J13" s="150">
        <v>42339</v>
      </c>
      <c r="K13" s="57"/>
      <c r="L13" s="11"/>
      <c r="M13" s="13">
        <v>837.61</v>
      </c>
      <c r="N13" s="13">
        <v>25.13</v>
      </c>
      <c r="O13" s="13"/>
      <c r="P13" s="13">
        <v>7</v>
      </c>
      <c r="Q13" s="36"/>
      <c r="R13" s="13">
        <v>7</v>
      </c>
      <c r="S13" s="19">
        <v>-72.144846796657376</v>
      </c>
      <c r="T13" s="151"/>
      <c r="U13" s="2"/>
    </row>
    <row r="14" spans="1:22" ht="15.4" customHeight="1">
      <c r="A14" s="10">
        <f t="shared" si="0"/>
        <v>7</v>
      </c>
      <c r="B14" s="10" t="s">
        <v>1742</v>
      </c>
      <c r="C14" s="11" t="s">
        <v>1740</v>
      </c>
      <c r="D14" s="11" t="s">
        <v>1743</v>
      </c>
      <c r="E14" s="11"/>
      <c r="F14" s="24" t="s">
        <v>1724</v>
      </c>
      <c r="G14" s="149">
        <v>1</v>
      </c>
      <c r="H14" s="11" t="s">
        <v>1725</v>
      </c>
      <c r="I14" s="150">
        <v>42339</v>
      </c>
      <c r="J14" s="150">
        <v>42339</v>
      </c>
      <c r="K14" s="57"/>
      <c r="L14" s="11"/>
      <c r="M14" s="13">
        <v>666.67</v>
      </c>
      <c r="N14" s="13">
        <v>20</v>
      </c>
      <c r="O14" s="13"/>
      <c r="P14" s="13">
        <v>7</v>
      </c>
      <c r="Q14" s="36"/>
      <c r="R14" s="13">
        <v>7</v>
      </c>
      <c r="S14" s="19">
        <v>-65</v>
      </c>
      <c r="T14" s="151"/>
      <c r="U14" s="2"/>
    </row>
    <row r="15" spans="1:22" ht="15.4" customHeight="1">
      <c r="A15" s="10">
        <f t="shared" si="0"/>
        <v>8</v>
      </c>
      <c r="B15" s="10" t="s">
        <v>1744</v>
      </c>
      <c r="C15" s="11" t="s">
        <v>1745</v>
      </c>
      <c r="D15" s="11" t="s">
        <v>1746</v>
      </c>
      <c r="E15" s="11"/>
      <c r="F15" s="24" t="s">
        <v>1724</v>
      </c>
      <c r="G15" s="149">
        <v>1</v>
      </c>
      <c r="H15" s="11" t="s">
        <v>1725</v>
      </c>
      <c r="I15" s="150">
        <v>42339</v>
      </c>
      <c r="J15" s="150">
        <v>42339</v>
      </c>
      <c r="K15" s="57"/>
      <c r="L15" s="11"/>
      <c r="M15" s="13">
        <v>13564.1</v>
      </c>
      <c r="N15" s="13">
        <v>406.92</v>
      </c>
      <c r="O15" s="13"/>
      <c r="P15" s="13">
        <v>4</v>
      </c>
      <c r="Q15" s="36"/>
      <c r="R15" s="13">
        <v>4</v>
      </c>
      <c r="S15" s="19">
        <v>-99.017005799665782</v>
      </c>
      <c r="T15" s="151"/>
      <c r="U15" s="2"/>
    </row>
    <row r="16" spans="1:22" ht="15.4" customHeight="1">
      <c r="A16" s="10">
        <f t="shared" si="0"/>
        <v>9</v>
      </c>
      <c r="B16" s="10" t="s">
        <v>1747</v>
      </c>
      <c r="C16" s="11" t="s">
        <v>1748</v>
      </c>
      <c r="D16" s="11" t="s">
        <v>1749</v>
      </c>
      <c r="E16" s="11"/>
      <c r="F16" s="24" t="s">
        <v>1730</v>
      </c>
      <c r="G16" s="149">
        <v>15</v>
      </c>
      <c r="H16" s="11" t="s">
        <v>1725</v>
      </c>
      <c r="I16" s="150">
        <v>42339</v>
      </c>
      <c r="J16" s="150">
        <v>42339</v>
      </c>
      <c r="K16" s="57"/>
      <c r="L16" s="11"/>
      <c r="M16" s="13">
        <v>7179.49</v>
      </c>
      <c r="N16" s="13">
        <v>215.38</v>
      </c>
      <c r="O16" s="13"/>
      <c r="P16" s="13">
        <v>60</v>
      </c>
      <c r="Q16" s="36"/>
      <c r="R16" s="13">
        <v>60</v>
      </c>
      <c r="S16" s="19">
        <v>-72.142260191289807</v>
      </c>
      <c r="T16" s="151"/>
      <c r="U16" s="2"/>
    </row>
    <row r="17" spans="1:21" ht="15.4" customHeight="1">
      <c r="A17" s="10">
        <f t="shared" si="0"/>
        <v>10</v>
      </c>
      <c r="B17" s="10" t="s">
        <v>1750</v>
      </c>
      <c r="C17" s="11" t="s">
        <v>1748</v>
      </c>
      <c r="D17" s="11" t="s">
        <v>1749</v>
      </c>
      <c r="E17" s="11"/>
      <c r="F17" s="24" t="s">
        <v>1730</v>
      </c>
      <c r="G17" s="149">
        <v>10</v>
      </c>
      <c r="H17" s="11" t="s">
        <v>1725</v>
      </c>
      <c r="I17" s="150" t="s">
        <v>1751</v>
      </c>
      <c r="J17" s="150" t="s">
        <v>1751</v>
      </c>
      <c r="K17" s="57"/>
      <c r="L17" s="11"/>
      <c r="M17" s="13">
        <v>4786.32</v>
      </c>
      <c r="N17" s="13">
        <v>143.59</v>
      </c>
      <c r="O17" s="13"/>
      <c r="P17" s="13">
        <v>40</v>
      </c>
      <c r="Q17" s="36"/>
      <c r="R17" s="13">
        <v>40</v>
      </c>
      <c r="S17" s="19">
        <v>-72.142906887666271</v>
      </c>
      <c r="T17" s="151"/>
      <c r="U17" s="2"/>
    </row>
    <row r="18" spans="1:21" ht="15.4" customHeight="1">
      <c r="A18" s="10">
        <f t="shared" si="0"/>
        <v>11</v>
      </c>
      <c r="B18" s="10" t="s">
        <v>1752</v>
      </c>
      <c r="C18" s="11" t="s">
        <v>1748</v>
      </c>
      <c r="D18" s="11" t="s">
        <v>1753</v>
      </c>
      <c r="E18" s="11"/>
      <c r="F18" s="24" t="s">
        <v>1730</v>
      </c>
      <c r="G18" s="149">
        <v>1</v>
      </c>
      <c r="H18" s="11" t="s">
        <v>1725</v>
      </c>
      <c r="I18" s="150" t="s">
        <v>1754</v>
      </c>
      <c r="J18" s="150">
        <v>42886</v>
      </c>
      <c r="K18" s="57"/>
      <c r="L18" s="11"/>
      <c r="M18" s="13">
        <v>478.63</v>
      </c>
      <c r="N18" s="13">
        <v>14.36</v>
      </c>
      <c r="O18" s="13"/>
      <c r="P18" s="13">
        <v>4</v>
      </c>
      <c r="Q18" s="36"/>
      <c r="R18" s="13">
        <v>4</v>
      </c>
      <c r="S18" s="19">
        <v>-72.144846796657376</v>
      </c>
      <c r="T18" s="151"/>
      <c r="U18" s="2"/>
    </row>
    <row r="19" spans="1:21" ht="15.4" customHeight="1">
      <c r="A19" s="10">
        <f t="shared" si="0"/>
        <v>12</v>
      </c>
      <c r="B19" s="10" t="s">
        <v>1755</v>
      </c>
      <c r="C19" s="11" t="s">
        <v>1748</v>
      </c>
      <c r="D19" s="11" t="s">
        <v>1756</v>
      </c>
      <c r="E19" s="11"/>
      <c r="F19" s="24" t="s">
        <v>1730</v>
      </c>
      <c r="G19" s="149">
        <v>1</v>
      </c>
      <c r="H19" s="11" t="s">
        <v>1725</v>
      </c>
      <c r="I19" s="150" t="s">
        <v>1754</v>
      </c>
      <c r="J19" s="150">
        <v>42886</v>
      </c>
      <c r="K19" s="57"/>
      <c r="L19" s="11"/>
      <c r="M19" s="13">
        <v>478.64</v>
      </c>
      <c r="N19" s="13">
        <v>14.36</v>
      </c>
      <c r="O19" s="13"/>
      <c r="P19" s="13">
        <v>4</v>
      </c>
      <c r="Q19" s="36"/>
      <c r="R19" s="13">
        <v>4</v>
      </c>
      <c r="S19" s="19">
        <v>-72.144846796657376</v>
      </c>
      <c r="T19" s="151"/>
      <c r="U19" s="2"/>
    </row>
    <row r="20" spans="1:21" ht="15.4" customHeight="1">
      <c r="A20" s="10">
        <f t="shared" si="0"/>
        <v>13</v>
      </c>
      <c r="B20" s="10" t="s">
        <v>1757</v>
      </c>
      <c r="C20" s="11" t="s">
        <v>1745</v>
      </c>
      <c r="D20" s="11" t="s">
        <v>1758</v>
      </c>
      <c r="E20" s="11"/>
      <c r="F20" s="24" t="s">
        <v>1724</v>
      </c>
      <c r="G20" s="149">
        <v>1</v>
      </c>
      <c r="H20" s="11" t="s">
        <v>1725</v>
      </c>
      <c r="I20" s="150">
        <v>42339</v>
      </c>
      <c r="J20" s="150">
        <v>42339</v>
      </c>
      <c r="K20" s="57"/>
      <c r="L20" s="11"/>
      <c r="M20" s="13">
        <v>2970.09</v>
      </c>
      <c r="N20" s="13">
        <v>89.1</v>
      </c>
      <c r="O20" s="13"/>
      <c r="P20" s="13">
        <v>4</v>
      </c>
      <c r="Q20" s="36"/>
      <c r="R20" s="13">
        <v>4</v>
      </c>
      <c r="S20" s="19">
        <v>-95.51066217732884</v>
      </c>
      <c r="T20" s="151"/>
      <c r="U20" s="2"/>
    </row>
    <row r="21" spans="1:21" ht="15.4" customHeight="1">
      <c r="A21" s="10">
        <f t="shared" si="0"/>
        <v>14</v>
      </c>
      <c r="B21" s="10" t="s">
        <v>1759</v>
      </c>
      <c r="C21" s="11" t="s">
        <v>1760</v>
      </c>
      <c r="D21" s="11" t="s">
        <v>1761</v>
      </c>
      <c r="E21" s="11"/>
      <c r="F21" s="24" t="s">
        <v>1730</v>
      </c>
      <c r="G21" s="149">
        <v>8</v>
      </c>
      <c r="H21" s="11" t="s">
        <v>1725</v>
      </c>
      <c r="I21" s="150">
        <v>42339</v>
      </c>
      <c r="J21" s="150">
        <v>42339</v>
      </c>
      <c r="K21" s="57"/>
      <c r="L21" s="11"/>
      <c r="M21" s="13">
        <v>4581.2</v>
      </c>
      <c r="N21" s="13">
        <v>137.44</v>
      </c>
      <c r="O21" s="13"/>
      <c r="P21" s="13">
        <v>32</v>
      </c>
      <c r="Q21" s="36"/>
      <c r="R21" s="13">
        <v>32</v>
      </c>
      <c r="S21" s="19">
        <v>-76.717112922002329</v>
      </c>
      <c r="T21" s="151"/>
      <c r="U21" s="2"/>
    </row>
    <row r="22" spans="1:21" ht="15.4" customHeight="1">
      <c r="A22" s="10">
        <f t="shared" si="0"/>
        <v>15</v>
      </c>
      <c r="B22" s="10" t="s">
        <v>1762</v>
      </c>
      <c r="C22" s="11" t="s">
        <v>1737</v>
      </c>
      <c r="D22" s="11" t="s">
        <v>1763</v>
      </c>
      <c r="E22" s="11"/>
      <c r="F22" s="24" t="s">
        <v>1738</v>
      </c>
      <c r="G22" s="149">
        <v>5</v>
      </c>
      <c r="H22" s="11" t="s">
        <v>1725</v>
      </c>
      <c r="I22" s="150">
        <v>42339</v>
      </c>
      <c r="J22" s="150">
        <v>42339</v>
      </c>
      <c r="K22" s="57"/>
      <c r="L22" s="11"/>
      <c r="M22" s="13">
        <v>6752.14</v>
      </c>
      <c r="N22" s="13">
        <v>202.56</v>
      </c>
      <c r="O22" s="13"/>
      <c r="P22" s="13">
        <v>45</v>
      </c>
      <c r="Q22" s="36"/>
      <c r="R22" s="13">
        <v>45</v>
      </c>
      <c r="S22" s="19">
        <v>-77.784360189573462</v>
      </c>
      <c r="T22" s="151"/>
      <c r="U22" s="2"/>
    </row>
    <row r="23" spans="1:21" ht="15.4" customHeight="1">
      <c r="A23" s="10">
        <f t="shared" si="0"/>
        <v>16</v>
      </c>
      <c r="B23" s="10" t="s">
        <v>1764</v>
      </c>
      <c r="C23" s="11" t="s">
        <v>1740</v>
      </c>
      <c r="D23" s="11" t="s">
        <v>1765</v>
      </c>
      <c r="E23" s="11"/>
      <c r="F23" s="24" t="s">
        <v>1724</v>
      </c>
      <c r="G23" s="149">
        <v>3</v>
      </c>
      <c r="H23" s="11" t="s">
        <v>1725</v>
      </c>
      <c r="I23" s="150">
        <v>42339</v>
      </c>
      <c r="J23" s="150">
        <v>42339</v>
      </c>
      <c r="K23" s="57"/>
      <c r="L23" s="11"/>
      <c r="M23" s="13">
        <v>1697.44</v>
      </c>
      <c r="N23" s="13">
        <v>50.92</v>
      </c>
      <c r="O23" s="13"/>
      <c r="P23" s="13">
        <v>21</v>
      </c>
      <c r="Q23" s="36"/>
      <c r="R23" s="13">
        <v>21</v>
      </c>
      <c r="S23" s="19">
        <v>-58.758837391987427</v>
      </c>
      <c r="T23" s="151"/>
      <c r="U23" s="2"/>
    </row>
    <row r="24" spans="1:21" ht="15.4" customHeight="1">
      <c r="A24" s="10">
        <f t="shared" si="0"/>
        <v>17</v>
      </c>
      <c r="B24" s="10" t="s">
        <v>1766</v>
      </c>
      <c r="C24" s="11" t="s">
        <v>1767</v>
      </c>
      <c r="D24" s="11" t="s">
        <v>1753</v>
      </c>
      <c r="E24" s="11"/>
      <c r="F24" s="24" t="s">
        <v>1738</v>
      </c>
      <c r="G24" s="149">
        <v>2</v>
      </c>
      <c r="H24" s="11" t="s">
        <v>1725</v>
      </c>
      <c r="I24" s="150">
        <v>42339</v>
      </c>
      <c r="J24" s="150">
        <v>42339</v>
      </c>
      <c r="K24" s="57"/>
      <c r="L24" s="11"/>
      <c r="M24" s="13">
        <v>2003.42</v>
      </c>
      <c r="N24" s="13">
        <v>60.1</v>
      </c>
      <c r="O24" s="13"/>
      <c r="P24" s="13">
        <v>18</v>
      </c>
      <c r="Q24" s="36"/>
      <c r="R24" s="13">
        <v>18</v>
      </c>
      <c r="S24" s="19">
        <v>-70.049916805324457</v>
      </c>
      <c r="T24" s="151"/>
      <c r="U24" s="2"/>
    </row>
    <row r="25" spans="1:21" ht="15.4" customHeight="1">
      <c r="A25" s="10">
        <f t="shared" si="0"/>
        <v>18</v>
      </c>
      <c r="B25" s="10" t="s">
        <v>1768</v>
      </c>
      <c r="C25" s="11" t="s">
        <v>1769</v>
      </c>
      <c r="D25" s="11" t="s">
        <v>1753</v>
      </c>
      <c r="E25" s="11"/>
      <c r="F25" s="24" t="s">
        <v>1738</v>
      </c>
      <c r="G25" s="149">
        <v>2</v>
      </c>
      <c r="H25" s="11" t="s">
        <v>1725</v>
      </c>
      <c r="I25" s="150">
        <v>42339</v>
      </c>
      <c r="J25" s="150">
        <v>42339</v>
      </c>
      <c r="K25" s="57"/>
      <c r="L25" s="11"/>
      <c r="M25" s="13">
        <v>2618.8000000000002</v>
      </c>
      <c r="N25" s="13">
        <v>78.56</v>
      </c>
      <c r="O25" s="13"/>
      <c r="P25" s="13">
        <v>18</v>
      </c>
      <c r="Q25" s="36"/>
      <c r="R25" s="13">
        <v>18</v>
      </c>
      <c r="S25" s="19">
        <v>-77.08757637474541</v>
      </c>
      <c r="T25" s="151"/>
      <c r="U25" s="2"/>
    </row>
    <row r="26" spans="1:21" ht="15.4" customHeight="1">
      <c r="A26" s="10">
        <f t="shared" si="0"/>
        <v>19</v>
      </c>
      <c r="B26" s="10" t="s">
        <v>1770</v>
      </c>
      <c r="C26" s="11" t="s">
        <v>1771</v>
      </c>
      <c r="D26" s="11" t="s">
        <v>1753</v>
      </c>
      <c r="E26" s="11"/>
      <c r="F26" s="24" t="s">
        <v>1738</v>
      </c>
      <c r="G26" s="149">
        <v>2</v>
      </c>
      <c r="H26" s="11" t="s">
        <v>1725</v>
      </c>
      <c r="I26" s="150">
        <v>42339</v>
      </c>
      <c r="J26" s="150">
        <v>42339</v>
      </c>
      <c r="K26" s="57"/>
      <c r="L26" s="11"/>
      <c r="M26" s="13">
        <v>1129.9100000000001</v>
      </c>
      <c r="N26" s="13">
        <v>33.9</v>
      </c>
      <c r="O26" s="13"/>
      <c r="P26" s="13">
        <v>18</v>
      </c>
      <c r="Q26" s="36"/>
      <c r="R26" s="13">
        <v>18</v>
      </c>
      <c r="S26" s="19">
        <v>-46.902654867256629</v>
      </c>
      <c r="T26" s="151"/>
      <c r="U26" s="2"/>
    </row>
    <row r="27" spans="1:21" ht="15.4" customHeight="1">
      <c r="A27" s="10">
        <f t="shared" si="0"/>
        <v>20</v>
      </c>
      <c r="B27" s="10" t="s">
        <v>1772</v>
      </c>
      <c r="C27" s="11" t="s">
        <v>1740</v>
      </c>
      <c r="D27" s="11" t="s">
        <v>1773</v>
      </c>
      <c r="E27" s="11"/>
      <c r="F27" s="24" t="s">
        <v>1724</v>
      </c>
      <c r="G27" s="149">
        <v>2</v>
      </c>
      <c r="H27" s="11" t="s">
        <v>1725</v>
      </c>
      <c r="I27" s="150">
        <v>42339</v>
      </c>
      <c r="J27" s="150">
        <v>42339</v>
      </c>
      <c r="K27" s="57"/>
      <c r="L27" s="11"/>
      <c r="M27" s="13">
        <v>9401.7099999999991</v>
      </c>
      <c r="N27" s="13">
        <v>282.05</v>
      </c>
      <c r="O27" s="13"/>
      <c r="P27" s="13">
        <v>14</v>
      </c>
      <c r="Q27" s="36"/>
      <c r="R27" s="13">
        <v>14</v>
      </c>
      <c r="S27" s="19">
        <v>-95.036341074277601</v>
      </c>
      <c r="T27" s="151"/>
      <c r="U27" s="2"/>
    </row>
    <row r="28" spans="1:21" ht="15.4" customHeight="1">
      <c r="A28" s="10">
        <f t="shared" si="0"/>
        <v>21</v>
      </c>
      <c r="B28" s="10" t="s">
        <v>1774</v>
      </c>
      <c r="C28" s="11" t="s">
        <v>1775</v>
      </c>
      <c r="D28" s="11" t="s">
        <v>1776</v>
      </c>
      <c r="E28" s="11"/>
      <c r="F28" s="24" t="s">
        <v>1730</v>
      </c>
      <c r="G28" s="149">
        <v>1</v>
      </c>
      <c r="H28" s="11" t="s">
        <v>1725</v>
      </c>
      <c r="I28" s="150">
        <v>42339</v>
      </c>
      <c r="J28" s="150">
        <v>42339</v>
      </c>
      <c r="K28" s="57"/>
      <c r="L28" s="11"/>
      <c r="M28" s="13">
        <v>1227.3499999999999</v>
      </c>
      <c r="N28" s="13">
        <v>36.82</v>
      </c>
      <c r="O28" s="13"/>
      <c r="P28" s="13">
        <v>4</v>
      </c>
      <c r="Q28" s="36"/>
      <c r="R28" s="13">
        <v>4</v>
      </c>
      <c r="S28" s="19">
        <v>-89.136338946224882</v>
      </c>
      <c r="T28" s="151"/>
      <c r="U28" s="2"/>
    </row>
    <row r="29" spans="1:21" ht="15.4" customHeight="1">
      <c r="A29" s="10">
        <f t="shared" si="0"/>
        <v>22</v>
      </c>
      <c r="B29" s="10" t="s">
        <v>1777</v>
      </c>
      <c r="C29" s="11" t="s">
        <v>1778</v>
      </c>
      <c r="D29" s="11" t="s">
        <v>1779</v>
      </c>
      <c r="E29" s="11"/>
      <c r="F29" s="24" t="s">
        <v>1780</v>
      </c>
      <c r="G29" s="149">
        <v>1</v>
      </c>
      <c r="H29" s="11" t="s">
        <v>1725</v>
      </c>
      <c r="I29" s="150">
        <v>42381</v>
      </c>
      <c r="J29" s="150">
        <v>42381</v>
      </c>
      <c r="K29" s="57"/>
      <c r="L29" s="11"/>
      <c r="M29" s="13">
        <v>1098.29</v>
      </c>
      <c r="N29" s="13">
        <v>32.950000000000003</v>
      </c>
      <c r="O29" s="13"/>
      <c r="P29" s="13">
        <v>4</v>
      </c>
      <c r="Q29" s="36"/>
      <c r="R29" s="13">
        <v>4</v>
      </c>
      <c r="S29" s="19">
        <v>-87.860394537177541</v>
      </c>
      <c r="T29" s="151"/>
      <c r="U29" s="2"/>
    </row>
    <row r="30" spans="1:21" ht="15.4" customHeight="1">
      <c r="A30" s="10">
        <f t="shared" si="0"/>
        <v>23</v>
      </c>
      <c r="B30" s="10" t="s">
        <v>1781</v>
      </c>
      <c r="C30" s="11" t="s">
        <v>1740</v>
      </c>
      <c r="D30" s="11" t="s">
        <v>1782</v>
      </c>
      <c r="E30" s="11"/>
      <c r="F30" s="24" t="s">
        <v>1724</v>
      </c>
      <c r="G30" s="149">
        <v>2</v>
      </c>
      <c r="H30" s="11" t="s">
        <v>1725</v>
      </c>
      <c r="I30" s="150">
        <v>42381</v>
      </c>
      <c r="J30" s="150">
        <v>42381</v>
      </c>
      <c r="K30" s="57"/>
      <c r="L30" s="11"/>
      <c r="M30" s="13">
        <v>1129.9100000000001</v>
      </c>
      <c r="N30" s="13">
        <v>33.9</v>
      </c>
      <c r="O30" s="13"/>
      <c r="P30" s="13">
        <v>14</v>
      </c>
      <c r="Q30" s="36"/>
      <c r="R30" s="13">
        <v>14</v>
      </c>
      <c r="S30" s="19">
        <v>-58.702064896755161</v>
      </c>
      <c r="T30" s="151"/>
      <c r="U30" s="2"/>
    </row>
    <row r="31" spans="1:21" ht="15.4" customHeight="1">
      <c r="A31" s="10">
        <f t="shared" si="0"/>
        <v>24</v>
      </c>
      <c r="B31" s="10" t="s">
        <v>1783</v>
      </c>
      <c r="C31" s="11" t="s">
        <v>1784</v>
      </c>
      <c r="D31" s="11" t="s">
        <v>1785</v>
      </c>
      <c r="E31" s="11"/>
      <c r="F31" s="24" t="s">
        <v>1780</v>
      </c>
      <c r="G31" s="149">
        <v>4</v>
      </c>
      <c r="H31" s="11" t="s">
        <v>1725</v>
      </c>
      <c r="I31" s="150">
        <v>42339</v>
      </c>
      <c r="J31" s="150">
        <v>42339</v>
      </c>
      <c r="K31" s="57"/>
      <c r="L31" s="11"/>
      <c r="M31" s="13">
        <v>3111.12</v>
      </c>
      <c r="N31" s="13">
        <v>93.33</v>
      </c>
      <c r="O31" s="13"/>
      <c r="P31" s="13">
        <v>16</v>
      </c>
      <c r="Q31" s="36"/>
      <c r="R31" s="13">
        <v>16</v>
      </c>
      <c r="S31" s="19">
        <v>-82.856530590378227</v>
      </c>
      <c r="T31" s="151"/>
      <c r="U31" s="2"/>
    </row>
    <row r="32" spans="1:21" ht="15.4" customHeight="1">
      <c r="A32" s="10">
        <f t="shared" si="0"/>
        <v>25</v>
      </c>
      <c r="B32" s="10" t="s">
        <v>1786</v>
      </c>
      <c r="C32" s="11" t="s">
        <v>1784</v>
      </c>
      <c r="D32" s="11" t="s">
        <v>1785</v>
      </c>
      <c r="E32" s="11"/>
      <c r="F32" s="24" t="s">
        <v>1780</v>
      </c>
      <c r="G32" s="149">
        <v>4</v>
      </c>
      <c r="H32" s="11" t="s">
        <v>1725</v>
      </c>
      <c r="I32" s="150">
        <v>42339</v>
      </c>
      <c r="J32" s="150">
        <v>42339</v>
      </c>
      <c r="K32" s="57"/>
      <c r="L32" s="11"/>
      <c r="M32" s="13">
        <v>3111.12</v>
      </c>
      <c r="N32" s="13">
        <v>93.33</v>
      </c>
      <c r="O32" s="13"/>
      <c r="P32" s="13">
        <v>16</v>
      </c>
      <c r="Q32" s="36"/>
      <c r="R32" s="13">
        <v>16</v>
      </c>
      <c r="S32" s="19">
        <v>-82.856530590378227</v>
      </c>
      <c r="T32" s="151"/>
      <c r="U32" s="2"/>
    </row>
    <row r="33" spans="1:21" ht="15.4" customHeight="1">
      <c r="A33" s="10">
        <f t="shared" si="0"/>
        <v>26</v>
      </c>
      <c r="B33" s="10" t="s">
        <v>1787</v>
      </c>
      <c r="C33" s="11" t="s">
        <v>1788</v>
      </c>
      <c r="D33" s="11" t="s">
        <v>1789</v>
      </c>
      <c r="E33" s="11"/>
      <c r="F33" s="24" t="s">
        <v>1730</v>
      </c>
      <c r="G33" s="149">
        <v>1</v>
      </c>
      <c r="H33" s="11" t="s">
        <v>1725</v>
      </c>
      <c r="I33" s="150">
        <v>42339</v>
      </c>
      <c r="J33" s="150">
        <v>42339</v>
      </c>
      <c r="K33" s="57"/>
      <c r="L33" s="11"/>
      <c r="M33" s="13">
        <v>303.42</v>
      </c>
      <c r="N33" s="13">
        <v>9.1</v>
      </c>
      <c r="O33" s="13"/>
      <c r="P33" s="13">
        <v>4</v>
      </c>
      <c r="Q33" s="36"/>
      <c r="R33" s="13">
        <v>4</v>
      </c>
      <c r="S33" s="19">
        <v>-56.043956043956044</v>
      </c>
      <c r="T33" s="151"/>
      <c r="U33" s="2"/>
    </row>
    <row r="34" spans="1:21" ht="15.4" customHeight="1">
      <c r="A34" s="10">
        <f t="shared" si="0"/>
        <v>27</v>
      </c>
      <c r="B34" s="10" t="s">
        <v>1790</v>
      </c>
      <c r="C34" s="11" t="s">
        <v>1791</v>
      </c>
      <c r="D34" s="11" t="s">
        <v>1792</v>
      </c>
      <c r="E34" s="11"/>
      <c r="F34" s="24" t="s">
        <v>1793</v>
      </c>
      <c r="G34" s="149">
        <v>1</v>
      </c>
      <c r="H34" s="11" t="s">
        <v>1725</v>
      </c>
      <c r="I34" s="150">
        <v>43070</v>
      </c>
      <c r="J34" s="150">
        <v>43070</v>
      </c>
      <c r="K34" s="57"/>
      <c r="L34" s="11"/>
      <c r="M34" s="13">
        <v>387.38</v>
      </c>
      <c r="N34" s="13">
        <v>11.62</v>
      </c>
      <c r="O34" s="13"/>
      <c r="P34" s="13">
        <v>4</v>
      </c>
      <c r="Q34" s="36"/>
      <c r="R34" s="13">
        <v>4</v>
      </c>
      <c r="S34" s="19">
        <v>-65.576592082616187</v>
      </c>
      <c r="T34" s="151"/>
      <c r="U34" s="2"/>
    </row>
    <row r="35" spans="1:21" ht="15.4" customHeight="1">
      <c r="A35" s="10">
        <f t="shared" si="0"/>
        <v>28</v>
      </c>
      <c r="B35" s="10" t="s">
        <v>1794</v>
      </c>
      <c r="C35" s="11" t="s">
        <v>1795</v>
      </c>
      <c r="D35" s="11" t="s">
        <v>1796</v>
      </c>
      <c r="E35" s="11"/>
      <c r="F35" s="24" t="s">
        <v>1793</v>
      </c>
      <c r="G35" s="149">
        <v>1</v>
      </c>
      <c r="H35" s="11" t="s">
        <v>1725</v>
      </c>
      <c r="I35" s="150">
        <v>43070</v>
      </c>
      <c r="J35" s="150">
        <v>43070</v>
      </c>
      <c r="K35" s="57"/>
      <c r="L35" s="11"/>
      <c r="M35" s="13">
        <v>1339.81</v>
      </c>
      <c r="N35" s="13">
        <v>40.19</v>
      </c>
      <c r="O35" s="13"/>
      <c r="P35" s="13">
        <v>8</v>
      </c>
      <c r="Q35" s="36"/>
      <c r="R35" s="13">
        <v>8</v>
      </c>
      <c r="S35" s="19">
        <v>-80.094550883304308</v>
      </c>
      <c r="T35" s="151"/>
      <c r="U35" s="2"/>
    </row>
    <row r="36" spans="1:21" ht="15.4" customHeight="1">
      <c r="A36" s="10">
        <f t="shared" si="0"/>
        <v>29</v>
      </c>
      <c r="B36" s="10" t="s">
        <v>1797</v>
      </c>
      <c r="C36" s="11" t="s">
        <v>1798</v>
      </c>
      <c r="D36" s="11" t="s">
        <v>1798</v>
      </c>
      <c r="E36" s="11"/>
      <c r="F36" s="24" t="s">
        <v>1724</v>
      </c>
      <c r="G36" s="149">
        <v>1</v>
      </c>
      <c r="H36" s="11" t="s">
        <v>1725</v>
      </c>
      <c r="I36" s="150">
        <v>42339</v>
      </c>
      <c r="J36" s="150">
        <v>42339</v>
      </c>
      <c r="K36" s="57"/>
      <c r="L36" s="11"/>
      <c r="M36" s="13">
        <v>1692.31</v>
      </c>
      <c r="N36" s="13">
        <v>50.77</v>
      </c>
      <c r="O36" s="13"/>
      <c r="P36" s="13">
        <v>4</v>
      </c>
      <c r="Q36" s="36"/>
      <c r="R36" s="13">
        <v>4</v>
      </c>
      <c r="S36" s="19">
        <v>-92.121331494977355</v>
      </c>
      <c r="T36" s="151"/>
      <c r="U36" s="2"/>
    </row>
    <row r="37" spans="1:21" ht="15.4" customHeight="1">
      <c r="A37" s="10">
        <f t="shared" si="0"/>
        <v>30</v>
      </c>
      <c r="B37" s="10" t="s">
        <v>1799</v>
      </c>
      <c r="C37" s="11" t="s">
        <v>1800</v>
      </c>
      <c r="D37" s="11" t="s">
        <v>1801</v>
      </c>
      <c r="E37" s="11"/>
      <c r="F37" s="24" t="s">
        <v>1793</v>
      </c>
      <c r="G37" s="149">
        <v>1</v>
      </c>
      <c r="H37" s="11" t="s">
        <v>1725</v>
      </c>
      <c r="I37" s="150" t="s">
        <v>1802</v>
      </c>
      <c r="J37" s="150" t="s">
        <v>1802</v>
      </c>
      <c r="K37" s="57"/>
      <c r="L37" s="11"/>
      <c r="M37" s="13">
        <v>8119.66</v>
      </c>
      <c r="N37" s="13">
        <v>243.59</v>
      </c>
      <c r="O37" s="13"/>
      <c r="P37" s="13">
        <v>4</v>
      </c>
      <c r="Q37" s="36"/>
      <c r="R37" s="13">
        <v>4</v>
      </c>
      <c r="S37" s="19">
        <v>-98.357896465372136</v>
      </c>
      <c r="T37" s="151"/>
      <c r="U37" s="2"/>
    </row>
    <row r="38" spans="1:21" ht="15.4" customHeight="1">
      <c r="A38" s="10">
        <f t="shared" si="0"/>
        <v>31</v>
      </c>
      <c r="B38" s="10" t="s">
        <v>1803</v>
      </c>
      <c r="C38" s="11" t="s">
        <v>1804</v>
      </c>
      <c r="D38" s="11" t="s">
        <v>1801</v>
      </c>
      <c r="E38" s="11"/>
      <c r="F38" s="24" t="s">
        <v>1738</v>
      </c>
      <c r="G38" s="149">
        <v>1</v>
      </c>
      <c r="H38" s="11" t="s">
        <v>1725</v>
      </c>
      <c r="I38" s="150" t="s">
        <v>1802</v>
      </c>
      <c r="J38" s="150" t="s">
        <v>1802</v>
      </c>
      <c r="K38" s="57"/>
      <c r="L38" s="11"/>
      <c r="M38" s="13">
        <v>2521.37</v>
      </c>
      <c r="N38" s="13">
        <v>75.64</v>
      </c>
      <c r="O38" s="13"/>
      <c r="P38" s="13">
        <v>4</v>
      </c>
      <c r="Q38" s="36"/>
      <c r="R38" s="13">
        <v>4</v>
      </c>
      <c r="S38" s="19">
        <v>-94.711792702273939</v>
      </c>
      <c r="T38" s="151"/>
      <c r="U38" s="2"/>
    </row>
    <row r="39" spans="1:21" ht="15.4" customHeight="1">
      <c r="A39" s="10">
        <f t="shared" si="0"/>
        <v>32</v>
      </c>
      <c r="B39" s="10" t="s">
        <v>1805</v>
      </c>
      <c r="C39" s="11" t="s">
        <v>1806</v>
      </c>
      <c r="D39" s="11" t="s">
        <v>1807</v>
      </c>
      <c r="E39" s="11"/>
      <c r="F39" s="24" t="s">
        <v>1738</v>
      </c>
      <c r="G39" s="149">
        <v>1</v>
      </c>
      <c r="H39" s="11" t="s">
        <v>1725</v>
      </c>
      <c r="I39" s="150" t="s">
        <v>1802</v>
      </c>
      <c r="J39" s="150" t="s">
        <v>1802</v>
      </c>
      <c r="K39" s="57"/>
      <c r="L39" s="11"/>
      <c r="M39" s="13">
        <v>5726.5</v>
      </c>
      <c r="N39" s="13">
        <v>171.8</v>
      </c>
      <c r="O39" s="13"/>
      <c r="P39" s="13">
        <v>5</v>
      </c>
      <c r="Q39" s="36"/>
      <c r="R39" s="13">
        <v>5</v>
      </c>
      <c r="S39" s="19">
        <v>-97.089639115250293</v>
      </c>
      <c r="T39" s="151"/>
      <c r="U39" s="2"/>
    </row>
    <row r="40" spans="1:21" ht="15.4" customHeight="1">
      <c r="A40" s="10">
        <f t="shared" si="0"/>
        <v>33</v>
      </c>
      <c r="B40" s="10" t="s">
        <v>1808</v>
      </c>
      <c r="C40" s="11" t="s">
        <v>1809</v>
      </c>
      <c r="D40" s="11" t="s">
        <v>1810</v>
      </c>
      <c r="E40" s="11"/>
      <c r="F40" s="24" t="s">
        <v>1724</v>
      </c>
      <c r="G40" s="149">
        <v>1</v>
      </c>
      <c r="H40" s="11" t="s">
        <v>1725</v>
      </c>
      <c r="I40" s="150" t="s">
        <v>1802</v>
      </c>
      <c r="J40" s="150" t="s">
        <v>1802</v>
      </c>
      <c r="K40" s="57"/>
      <c r="L40" s="11"/>
      <c r="M40" s="13">
        <v>1837.61</v>
      </c>
      <c r="N40" s="13">
        <v>55.13</v>
      </c>
      <c r="O40" s="13"/>
      <c r="P40" s="13">
        <v>4</v>
      </c>
      <c r="Q40" s="36"/>
      <c r="R40" s="13">
        <v>4</v>
      </c>
      <c r="S40" s="19">
        <v>-92.744422274623616</v>
      </c>
      <c r="T40" s="151"/>
      <c r="U40" s="2"/>
    </row>
    <row r="41" spans="1:21" ht="15.4" customHeight="1">
      <c r="A41" s="10">
        <f t="shared" si="0"/>
        <v>34</v>
      </c>
      <c r="B41" s="10" t="s">
        <v>1811</v>
      </c>
      <c r="C41" s="11" t="s">
        <v>1812</v>
      </c>
      <c r="D41" s="11" t="s">
        <v>1807</v>
      </c>
      <c r="E41" s="11"/>
      <c r="F41" s="24" t="s">
        <v>1738</v>
      </c>
      <c r="G41" s="149">
        <v>1</v>
      </c>
      <c r="H41" s="11" t="s">
        <v>1725</v>
      </c>
      <c r="I41" s="150" t="s">
        <v>1802</v>
      </c>
      <c r="J41" s="150" t="s">
        <v>1802</v>
      </c>
      <c r="K41" s="57"/>
      <c r="L41" s="11"/>
      <c r="M41" s="13">
        <v>4871.79</v>
      </c>
      <c r="N41" s="13">
        <v>146.15</v>
      </c>
      <c r="O41" s="13"/>
      <c r="P41" s="13">
        <v>6</v>
      </c>
      <c r="Q41" s="36"/>
      <c r="R41" s="13">
        <v>6</v>
      </c>
      <c r="S41" s="19">
        <v>-95.894628806021203</v>
      </c>
      <c r="T41" s="151"/>
      <c r="U41" s="2"/>
    </row>
    <row r="42" spans="1:21" ht="15.4" customHeight="1">
      <c r="A42" s="10">
        <f t="shared" si="0"/>
        <v>35</v>
      </c>
      <c r="B42" s="10" t="s">
        <v>1813</v>
      </c>
      <c r="C42" s="11" t="s">
        <v>1814</v>
      </c>
      <c r="D42" s="11" t="s">
        <v>1810</v>
      </c>
      <c r="E42" s="11"/>
      <c r="F42" s="24" t="s">
        <v>1724</v>
      </c>
      <c r="G42" s="149">
        <v>1</v>
      </c>
      <c r="H42" s="11" t="s">
        <v>1725</v>
      </c>
      <c r="I42" s="150" t="s">
        <v>1802</v>
      </c>
      <c r="J42" s="150" t="s">
        <v>1802</v>
      </c>
      <c r="K42" s="57"/>
      <c r="L42" s="11"/>
      <c r="M42" s="13">
        <v>1410.26</v>
      </c>
      <c r="N42" s="13">
        <v>42.31</v>
      </c>
      <c r="O42" s="13"/>
      <c r="P42" s="13">
        <v>9</v>
      </c>
      <c r="Q42" s="36"/>
      <c r="R42" s="13">
        <v>9</v>
      </c>
      <c r="S42" s="19">
        <v>-78.728432994563931</v>
      </c>
      <c r="T42" s="151"/>
      <c r="U42" s="2"/>
    </row>
    <row r="43" spans="1:21" ht="15.4" customHeight="1">
      <c r="A43" s="10">
        <f t="shared" si="0"/>
        <v>36</v>
      </c>
      <c r="B43" s="10" t="s">
        <v>1815</v>
      </c>
      <c r="C43" s="11" t="s">
        <v>1816</v>
      </c>
      <c r="D43" s="11" t="s">
        <v>1817</v>
      </c>
      <c r="E43" s="11"/>
      <c r="F43" s="24" t="s">
        <v>1738</v>
      </c>
      <c r="G43" s="149">
        <v>1</v>
      </c>
      <c r="H43" s="11" t="s">
        <v>1725</v>
      </c>
      <c r="I43" s="150" t="s">
        <v>1802</v>
      </c>
      <c r="J43" s="150" t="s">
        <v>1802</v>
      </c>
      <c r="K43" s="57"/>
      <c r="L43" s="11"/>
      <c r="M43" s="13">
        <v>8461.5499999999993</v>
      </c>
      <c r="N43" s="13">
        <v>253.85</v>
      </c>
      <c r="O43" s="13"/>
      <c r="P43" s="13">
        <v>9</v>
      </c>
      <c r="Q43" s="36"/>
      <c r="R43" s="13">
        <v>9</v>
      </c>
      <c r="S43" s="19">
        <v>-96.454599172739805</v>
      </c>
      <c r="T43" s="151"/>
      <c r="U43" s="2"/>
    </row>
    <row r="44" spans="1:21" ht="15.4" customHeight="1">
      <c r="A44" s="10">
        <f t="shared" si="0"/>
        <v>37</v>
      </c>
      <c r="B44" s="10" t="s">
        <v>1818</v>
      </c>
      <c r="C44" s="11" t="s">
        <v>1819</v>
      </c>
      <c r="D44" s="11" t="s">
        <v>1820</v>
      </c>
      <c r="E44" s="11"/>
      <c r="F44" s="24" t="s">
        <v>1821</v>
      </c>
      <c r="G44" s="149">
        <v>1</v>
      </c>
      <c r="H44" s="11" t="s">
        <v>1725</v>
      </c>
      <c r="I44" s="150" t="s">
        <v>1822</v>
      </c>
      <c r="J44" s="150" t="s">
        <v>1822</v>
      </c>
      <c r="K44" s="57"/>
      <c r="L44" s="11"/>
      <c r="M44" s="13">
        <v>631.07000000000005</v>
      </c>
      <c r="N44" s="13">
        <v>18.93</v>
      </c>
      <c r="O44" s="13"/>
      <c r="P44" s="13">
        <v>4</v>
      </c>
      <c r="Q44" s="36"/>
      <c r="R44" s="13">
        <v>4</v>
      </c>
      <c r="S44" s="19">
        <v>-78.869519281563655</v>
      </c>
      <c r="T44" s="151"/>
      <c r="U44" s="2"/>
    </row>
    <row r="45" spans="1:21" ht="15.4" customHeight="1">
      <c r="A45" s="10">
        <f t="shared" si="0"/>
        <v>38</v>
      </c>
      <c r="B45" s="10" t="s">
        <v>1823</v>
      </c>
      <c r="C45" s="11" t="s">
        <v>1824</v>
      </c>
      <c r="D45" s="11" t="s">
        <v>1825</v>
      </c>
      <c r="E45" s="11"/>
      <c r="F45" s="24" t="s">
        <v>1793</v>
      </c>
      <c r="G45" s="149">
        <v>2</v>
      </c>
      <c r="H45" s="11" t="s">
        <v>1725</v>
      </c>
      <c r="I45" s="150" t="s">
        <v>1826</v>
      </c>
      <c r="J45" s="150" t="s">
        <v>1826</v>
      </c>
      <c r="K45" s="57"/>
      <c r="L45" s="11"/>
      <c r="M45" s="13">
        <v>1999</v>
      </c>
      <c r="N45" s="13">
        <v>59.97</v>
      </c>
      <c r="O45" s="13"/>
      <c r="P45" s="13">
        <v>36</v>
      </c>
      <c r="Q45" s="36"/>
      <c r="R45" s="13">
        <v>36</v>
      </c>
      <c r="S45" s="19">
        <v>-39.969984992496251</v>
      </c>
      <c r="T45" s="151"/>
      <c r="U45" s="2"/>
    </row>
    <row r="46" spans="1:21" ht="15.4" customHeight="1">
      <c r="A46" s="10">
        <f t="shared" si="0"/>
        <v>39</v>
      </c>
      <c r="B46" s="10" t="s">
        <v>1827</v>
      </c>
      <c r="C46" s="11" t="s">
        <v>1824</v>
      </c>
      <c r="D46" s="11" t="s">
        <v>1828</v>
      </c>
      <c r="E46" s="11"/>
      <c r="F46" s="24" t="s">
        <v>1793</v>
      </c>
      <c r="G46" s="149">
        <v>2</v>
      </c>
      <c r="H46" s="11" t="s">
        <v>1725</v>
      </c>
      <c r="I46" s="150" t="s">
        <v>1829</v>
      </c>
      <c r="J46" s="150" t="s">
        <v>1829</v>
      </c>
      <c r="K46" s="57"/>
      <c r="L46" s="11"/>
      <c r="M46" s="13">
        <v>1099</v>
      </c>
      <c r="N46" s="13">
        <v>32.97</v>
      </c>
      <c r="O46" s="13"/>
      <c r="P46" s="13">
        <v>36</v>
      </c>
      <c r="Q46" s="36"/>
      <c r="R46" s="13">
        <v>36</v>
      </c>
      <c r="S46" s="19">
        <v>9.190172884440404</v>
      </c>
      <c r="T46" s="151"/>
      <c r="U46" s="2"/>
    </row>
    <row r="47" spans="1:21" ht="15.4" customHeight="1">
      <c r="A47" s="10">
        <f t="shared" si="0"/>
        <v>40</v>
      </c>
      <c r="B47" s="10" t="s">
        <v>1830</v>
      </c>
      <c r="C47" s="11" t="s">
        <v>1831</v>
      </c>
      <c r="D47" s="11" t="s">
        <v>1832</v>
      </c>
      <c r="E47" s="11"/>
      <c r="F47" s="24" t="s">
        <v>1793</v>
      </c>
      <c r="G47" s="149">
        <v>1</v>
      </c>
      <c r="H47" s="11" t="s">
        <v>1725</v>
      </c>
      <c r="I47" s="150" t="s">
        <v>1833</v>
      </c>
      <c r="J47" s="150" t="s">
        <v>1833</v>
      </c>
      <c r="K47" s="57"/>
      <c r="L47" s="11"/>
      <c r="M47" s="13">
        <v>6150</v>
      </c>
      <c r="N47" s="13">
        <v>184.5</v>
      </c>
      <c r="O47" s="13"/>
      <c r="P47" s="13">
        <v>18</v>
      </c>
      <c r="Q47" s="36"/>
      <c r="R47" s="13">
        <v>18</v>
      </c>
      <c r="S47" s="19">
        <v>-90.243902439024396</v>
      </c>
      <c r="T47" s="151"/>
      <c r="U47" s="2"/>
    </row>
    <row r="48" spans="1:21" ht="15.4" customHeight="1">
      <c r="A48" s="10">
        <f t="shared" si="0"/>
        <v>41</v>
      </c>
      <c r="B48" s="10" t="s">
        <v>1834</v>
      </c>
      <c r="C48" s="11" t="s">
        <v>1835</v>
      </c>
      <c r="D48" s="11" t="s">
        <v>1836</v>
      </c>
      <c r="E48" s="11"/>
      <c r="F48" s="24" t="s">
        <v>1793</v>
      </c>
      <c r="G48" s="149">
        <v>1</v>
      </c>
      <c r="H48" s="11" t="s">
        <v>1725</v>
      </c>
      <c r="I48" s="150" t="s">
        <v>1837</v>
      </c>
      <c r="J48" s="150" t="s">
        <v>1837</v>
      </c>
      <c r="K48" s="57"/>
      <c r="L48" s="11"/>
      <c r="M48" s="13">
        <v>400</v>
      </c>
      <c r="N48" s="13">
        <v>12</v>
      </c>
      <c r="O48" s="13"/>
      <c r="P48" s="13">
        <v>4</v>
      </c>
      <c r="Q48" s="36"/>
      <c r="R48" s="13">
        <v>4</v>
      </c>
      <c r="S48" s="19">
        <v>-66.666666666666657</v>
      </c>
      <c r="T48" s="151"/>
      <c r="U48" s="2"/>
    </row>
    <row r="49" spans="1:21" ht="15.4" customHeight="1">
      <c r="A49" s="10">
        <f t="shared" si="0"/>
        <v>42</v>
      </c>
      <c r="B49" s="10" t="s">
        <v>1838</v>
      </c>
      <c r="C49" s="11" t="s">
        <v>1839</v>
      </c>
      <c r="D49" s="11" t="s">
        <v>1840</v>
      </c>
      <c r="E49" s="11"/>
      <c r="F49" s="24" t="s">
        <v>1793</v>
      </c>
      <c r="G49" s="149">
        <v>1</v>
      </c>
      <c r="H49" s="11" t="s">
        <v>1725</v>
      </c>
      <c r="I49" s="150" t="s">
        <v>1841</v>
      </c>
      <c r="J49" s="150" t="s">
        <v>1841</v>
      </c>
      <c r="K49" s="57"/>
      <c r="L49" s="11"/>
      <c r="M49" s="13">
        <v>5200</v>
      </c>
      <c r="N49" s="13">
        <v>156</v>
      </c>
      <c r="O49" s="13"/>
      <c r="P49" s="13">
        <v>19</v>
      </c>
      <c r="Q49" s="36"/>
      <c r="R49" s="13">
        <v>19</v>
      </c>
      <c r="S49" s="19">
        <v>-87.820512820512818</v>
      </c>
      <c r="T49" s="151"/>
      <c r="U49" s="2"/>
    </row>
    <row r="50" spans="1:21" ht="15.4" customHeight="1">
      <c r="A50" s="10">
        <f t="shared" si="0"/>
        <v>43</v>
      </c>
      <c r="B50" s="10" t="s">
        <v>1842</v>
      </c>
      <c r="C50" s="11" t="s">
        <v>1843</v>
      </c>
      <c r="D50" s="11" t="s">
        <v>1844</v>
      </c>
      <c r="E50" s="11"/>
      <c r="F50" s="24" t="s">
        <v>1793</v>
      </c>
      <c r="G50" s="149">
        <v>1</v>
      </c>
      <c r="H50" s="11" t="s">
        <v>1725</v>
      </c>
      <c r="I50" s="150" t="s">
        <v>1845</v>
      </c>
      <c r="J50" s="150" t="s">
        <v>1845</v>
      </c>
      <c r="K50" s="57"/>
      <c r="L50" s="11"/>
      <c r="M50" s="13">
        <v>950</v>
      </c>
      <c r="N50" s="13">
        <v>28.5</v>
      </c>
      <c r="O50" s="13"/>
      <c r="P50" s="13">
        <v>8</v>
      </c>
      <c r="Q50" s="36"/>
      <c r="R50" s="13">
        <v>8</v>
      </c>
      <c r="S50" s="19">
        <v>-71.929824561403507</v>
      </c>
      <c r="T50" s="151"/>
      <c r="U50" s="2"/>
    </row>
    <row r="51" spans="1:21" ht="15.4" customHeight="1">
      <c r="A51" s="10">
        <f t="shared" si="0"/>
        <v>44</v>
      </c>
      <c r="B51" s="10" t="s">
        <v>1846</v>
      </c>
      <c r="C51" s="11" t="s">
        <v>1847</v>
      </c>
      <c r="D51" s="11" t="s">
        <v>1848</v>
      </c>
      <c r="E51" s="11"/>
      <c r="F51" s="24" t="s">
        <v>1724</v>
      </c>
      <c r="G51" s="149">
        <v>1</v>
      </c>
      <c r="H51" s="11" t="s">
        <v>1725</v>
      </c>
      <c r="I51" s="150" t="s">
        <v>1849</v>
      </c>
      <c r="J51" s="150" t="s">
        <v>1849</v>
      </c>
      <c r="K51" s="57"/>
      <c r="L51" s="11"/>
      <c r="M51" s="13">
        <v>1349.57</v>
      </c>
      <c r="N51" s="13">
        <v>40.49</v>
      </c>
      <c r="O51" s="13"/>
      <c r="P51" s="13">
        <v>4</v>
      </c>
      <c r="Q51" s="36"/>
      <c r="R51" s="13">
        <v>4</v>
      </c>
      <c r="S51" s="19">
        <v>-90.121017535193872</v>
      </c>
      <c r="T51" s="151"/>
      <c r="U51" s="2"/>
    </row>
    <row r="52" spans="1:21" ht="15.4" customHeight="1">
      <c r="A52" s="10">
        <f t="shared" si="0"/>
        <v>45</v>
      </c>
      <c r="B52" s="10" t="s">
        <v>1850</v>
      </c>
      <c r="C52" s="11" t="s">
        <v>1847</v>
      </c>
      <c r="D52" s="11" t="s">
        <v>1848</v>
      </c>
      <c r="E52" s="11"/>
      <c r="F52" s="24" t="s">
        <v>1724</v>
      </c>
      <c r="G52" s="149">
        <v>1</v>
      </c>
      <c r="H52" s="11" t="s">
        <v>1725</v>
      </c>
      <c r="I52" s="150" t="s">
        <v>1849</v>
      </c>
      <c r="J52" s="150" t="s">
        <v>1849</v>
      </c>
      <c r="K52" s="57"/>
      <c r="L52" s="11"/>
      <c r="M52" s="13">
        <v>1349.57</v>
      </c>
      <c r="N52" s="13">
        <v>40.49</v>
      </c>
      <c r="O52" s="13"/>
      <c r="P52" s="13">
        <v>4</v>
      </c>
      <c r="Q52" s="36"/>
      <c r="R52" s="13">
        <v>4</v>
      </c>
      <c r="S52" s="19">
        <v>-90.121017535193872</v>
      </c>
      <c r="T52" s="151"/>
      <c r="U52" s="2"/>
    </row>
    <row r="53" spans="1:21" ht="15.4" customHeight="1">
      <c r="A53" s="10">
        <f t="shared" si="0"/>
        <v>46</v>
      </c>
      <c r="B53" s="10" t="s">
        <v>1851</v>
      </c>
      <c r="C53" s="11" t="s">
        <v>1852</v>
      </c>
      <c r="D53" s="11" t="s">
        <v>1853</v>
      </c>
      <c r="E53" s="11"/>
      <c r="F53" s="24" t="s">
        <v>1724</v>
      </c>
      <c r="G53" s="149">
        <v>1</v>
      </c>
      <c r="H53" s="11" t="s">
        <v>1725</v>
      </c>
      <c r="I53" s="150" t="s">
        <v>1849</v>
      </c>
      <c r="J53" s="150" t="s">
        <v>1849</v>
      </c>
      <c r="K53" s="57"/>
      <c r="L53" s="11"/>
      <c r="M53" s="13">
        <v>760.68</v>
      </c>
      <c r="N53" s="13">
        <v>22.82</v>
      </c>
      <c r="O53" s="13"/>
      <c r="P53" s="13">
        <v>4</v>
      </c>
      <c r="Q53" s="36"/>
      <c r="R53" s="13">
        <v>4</v>
      </c>
      <c r="S53" s="19">
        <v>-82.471516213847508</v>
      </c>
      <c r="T53" s="151"/>
      <c r="U53" s="2"/>
    </row>
    <row r="54" spans="1:21" ht="15.4" customHeight="1">
      <c r="A54" s="10">
        <f t="shared" si="0"/>
        <v>47</v>
      </c>
      <c r="B54" s="10" t="s">
        <v>1854</v>
      </c>
      <c r="C54" s="11" t="s">
        <v>1855</v>
      </c>
      <c r="D54" s="11" t="s">
        <v>1856</v>
      </c>
      <c r="E54" s="11"/>
      <c r="F54" s="24" t="s">
        <v>1724</v>
      </c>
      <c r="G54" s="149">
        <v>3</v>
      </c>
      <c r="H54" s="11" t="s">
        <v>1725</v>
      </c>
      <c r="I54" s="150" t="s">
        <v>1849</v>
      </c>
      <c r="J54" s="150" t="s">
        <v>1849</v>
      </c>
      <c r="K54" s="57"/>
      <c r="L54" s="11"/>
      <c r="M54" s="13">
        <v>2282.0500000000002</v>
      </c>
      <c r="N54" s="13">
        <v>68.459999999999994</v>
      </c>
      <c r="O54" s="13"/>
      <c r="P54" s="13">
        <v>12</v>
      </c>
      <c r="Q54" s="36"/>
      <c r="R54" s="13">
        <v>12</v>
      </c>
      <c r="S54" s="19">
        <v>-82.471516213847494</v>
      </c>
      <c r="T54" s="151"/>
      <c r="U54" s="2"/>
    </row>
    <row r="55" spans="1:21" ht="15.4" customHeight="1">
      <c r="A55" s="10">
        <f t="shared" si="0"/>
        <v>48</v>
      </c>
      <c r="B55" s="10" t="s">
        <v>1857</v>
      </c>
      <c r="C55" s="11" t="s">
        <v>1855</v>
      </c>
      <c r="D55" s="11" t="s">
        <v>1856</v>
      </c>
      <c r="E55" s="11"/>
      <c r="F55" s="24" t="s">
        <v>1724</v>
      </c>
      <c r="G55" s="149">
        <v>5</v>
      </c>
      <c r="H55" s="11" t="s">
        <v>1725</v>
      </c>
      <c r="I55" s="150" t="s">
        <v>1849</v>
      </c>
      <c r="J55" s="150" t="s">
        <v>1849</v>
      </c>
      <c r="K55" s="57"/>
      <c r="L55" s="11"/>
      <c r="M55" s="13">
        <v>3803.42</v>
      </c>
      <c r="N55" s="13">
        <v>114.1</v>
      </c>
      <c r="O55" s="13"/>
      <c r="P55" s="13">
        <v>20</v>
      </c>
      <c r="Q55" s="36"/>
      <c r="R55" s="13">
        <v>20</v>
      </c>
      <c r="S55" s="19">
        <v>-82.471516213847508</v>
      </c>
      <c r="T55" s="151"/>
      <c r="U55" s="2"/>
    </row>
    <row r="56" spans="1:21" ht="15.4" customHeight="1">
      <c r="A56" s="10">
        <f t="shared" si="0"/>
        <v>49</v>
      </c>
      <c r="B56" s="10" t="s">
        <v>1858</v>
      </c>
      <c r="C56" s="11" t="s">
        <v>1855</v>
      </c>
      <c r="D56" s="11" t="s">
        <v>1856</v>
      </c>
      <c r="E56" s="11"/>
      <c r="F56" s="24" t="s">
        <v>1724</v>
      </c>
      <c r="G56" s="149">
        <v>8</v>
      </c>
      <c r="H56" s="11" t="s">
        <v>1725</v>
      </c>
      <c r="I56" s="150" t="s">
        <v>1849</v>
      </c>
      <c r="J56" s="150" t="s">
        <v>1849</v>
      </c>
      <c r="K56" s="57"/>
      <c r="L56" s="11"/>
      <c r="M56" s="13">
        <v>6085.47</v>
      </c>
      <c r="N56" s="13">
        <v>182.56</v>
      </c>
      <c r="O56" s="13"/>
      <c r="P56" s="13">
        <v>32</v>
      </c>
      <c r="Q56" s="36"/>
      <c r="R56" s="13">
        <v>32</v>
      </c>
      <c r="S56" s="19">
        <v>-82.471516213847508</v>
      </c>
      <c r="T56" s="151"/>
      <c r="U56" s="2"/>
    </row>
    <row r="57" spans="1:21" ht="15.4" customHeight="1">
      <c r="A57" s="10">
        <f t="shared" si="0"/>
        <v>50</v>
      </c>
      <c r="B57" s="10" t="s">
        <v>1859</v>
      </c>
      <c r="C57" s="11" t="s">
        <v>1855</v>
      </c>
      <c r="D57" s="11" t="s">
        <v>1860</v>
      </c>
      <c r="E57" s="11"/>
      <c r="F57" s="24" t="s">
        <v>1724</v>
      </c>
      <c r="G57" s="149">
        <v>1</v>
      </c>
      <c r="H57" s="11" t="s">
        <v>1725</v>
      </c>
      <c r="I57" s="150" t="s">
        <v>1754</v>
      </c>
      <c r="J57" s="150" t="s">
        <v>1754</v>
      </c>
      <c r="K57" s="57"/>
      <c r="L57" s="11"/>
      <c r="M57" s="13">
        <v>730.77</v>
      </c>
      <c r="N57" s="13">
        <v>21.92</v>
      </c>
      <c r="O57" s="13"/>
      <c r="P57" s="13">
        <v>4</v>
      </c>
      <c r="Q57" s="36"/>
      <c r="R57" s="13">
        <v>4</v>
      </c>
      <c r="S57" s="19">
        <v>-81.751824817518255</v>
      </c>
      <c r="T57" s="151"/>
      <c r="U57" s="2"/>
    </row>
    <row r="58" spans="1:21" ht="15.4" customHeight="1">
      <c r="A58" s="10">
        <f t="shared" si="0"/>
        <v>51</v>
      </c>
      <c r="B58" s="10" t="s">
        <v>1861</v>
      </c>
      <c r="C58" s="11" t="s">
        <v>1862</v>
      </c>
      <c r="D58" s="11" t="s">
        <v>1863</v>
      </c>
      <c r="E58" s="11"/>
      <c r="F58" s="24" t="s">
        <v>1821</v>
      </c>
      <c r="G58" s="149">
        <v>1</v>
      </c>
      <c r="H58" s="11" t="s">
        <v>1725</v>
      </c>
      <c r="I58" s="150" t="s">
        <v>1754</v>
      </c>
      <c r="J58" s="150" t="s">
        <v>1754</v>
      </c>
      <c r="K58" s="57"/>
      <c r="L58" s="11"/>
      <c r="M58" s="13">
        <v>1141.8800000000001</v>
      </c>
      <c r="N58" s="13">
        <v>34.26</v>
      </c>
      <c r="O58" s="13"/>
      <c r="P58" s="13">
        <v>4</v>
      </c>
      <c r="Q58" s="36"/>
      <c r="R58" s="13">
        <v>4</v>
      </c>
      <c r="S58" s="19">
        <v>-88.324576765907764</v>
      </c>
      <c r="T58" s="151"/>
      <c r="U58" s="2"/>
    </row>
    <row r="59" spans="1:21" ht="15.4" customHeight="1">
      <c r="A59" s="10">
        <f t="shared" si="0"/>
        <v>52</v>
      </c>
      <c r="B59" s="10" t="s">
        <v>1864</v>
      </c>
      <c r="C59" s="11" t="s">
        <v>1862</v>
      </c>
      <c r="D59" s="11" t="s">
        <v>1863</v>
      </c>
      <c r="E59" s="11"/>
      <c r="F59" s="24" t="s">
        <v>1821</v>
      </c>
      <c r="G59" s="149">
        <v>1</v>
      </c>
      <c r="H59" s="11" t="s">
        <v>1725</v>
      </c>
      <c r="I59" s="150" t="s">
        <v>1754</v>
      </c>
      <c r="J59" s="150" t="s">
        <v>1754</v>
      </c>
      <c r="K59" s="57"/>
      <c r="L59" s="11"/>
      <c r="M59" s="13">
        <v>1141.8800000000001</v>
      </c>
      <c r="N59" s="13">
        <v>34.26</v>
      </c>
      <c r="O59" s="13"/>
      <c r="P59" s="13">
        <v>4</v>
      </c>
      <c r="Q59" s="36"/>
      <c r="R59" s="13">
        <v>4</v>
      </c>
      <c r="S59" s="19">
        <v>-88.324576765907764</v>
      </c>
      <c r="T59" s="151"/>
      <c r="U59" s="2"/>
    </row>
    <row r="60" spans="1:21" ht="15.4" customHeight="1">
      <c r="A60" s="10">
        <f t="shared" si="0"/>
        <v>53</v>
      </c>
      <c r="B60" s="10" t="s">
        <v>1865</v>
      </c>
      <c r="C60" s="11" t="s">
        <v>1862</v>
      </c>
      <c r="D60" s="11" t="s">
        <v>1863</v>
      </c>
      <c r="E60" s="11"/>
      <c r="F60" s="24" t="s">
        <v>1821</v>
      </c>
      <c r="G60" s="149">
        <v>1</v>
      </c>
      <c r="H60" s="11" t="s">
        <v>1725</v>
      </c>
      <c r="I60" s="150" t="s">
        <v>1754</v>
      </c>
      <c r="J60" s="150" t="s">
        <v>1754</v>
      </c>
      <c r="K60" s="57"/>
      <c r="L60" s="11"/>
      <c r="M60" s="13">
        <v>1141.8800000000001</v>
      </c>
      <c r="N60" s="13">
        <v>34.26</v>
      </c>
      <c r="O60" s="13"/>
      <c r="P60" s="13">
        <v>4</v>
      </c>
      <c r="Q60" s="36"/>
      <c r="R60" s="13">
        <v>4</v>
      </c>
      <c r="S60" s="19">
        <v>-88.324576765907764</v>
      </c>
      <c r="T60" s="151"/>
      <c r="U60" s="2"/>
    </row>
    <row r="61" spans="1:21" ht="15.4" customHeight="1">
      <c r="A61" s="10">
        <f t="shared" si="0"/>
        <v>54</v>
      </c>
      <c r="B61" s="10" t="s">
        <v>1866</v>
      </c>
      <c r="C61" s="11" t="s">
        <v>1862</v>
      </c>
      <c r="D61" s="11" t="s">
        <v>1863</v>
      </c>
      <c r="E61" s="11"/>
      <c r="F61" s="24" t="s">
        <v>1821</v>
      </c>
      <c r="G61" s="149">
        <v>1</v>
      </c>
      <c r="H61" s="11" t="s">
        <v>1725</v>
      </c>
      <c r="I61" s="150" t="s">
        <v>1754</v>
      </c>
      <c r="J61" s="150" t="s">
        <v>1754</v>
      </c>
      <c r="K61" s="57"/>
      <c r="L61" s="11"/>
      <c r="M61" s="13">
        <v>1141.8800000000001</v>
      </c>
      <c r="N61" s="13">
        <v>34.26</v>
      </c>
      <c r="O61" s="13"/>
      <c r="P61" s="13">
        <v>4</v>
      </c>
      <c r="Q61" s="36"/>
      <c r="R61" s="13">
        <v>4</v>
      </c>
      <c r="S61" s="19">
        <v>-88.324576765907764</v>
      </c>
      <c r="T61" s="151"/>
      <c r="U61" s="2"/>
    </row>
    <row r="62" spans="1:21" ht="15.4" customHeight="1">
      <c r="A62" s="10">
        <f t="shared" si="0"/>
        <v>55</v>
      </c>
      <c r="B62" s="10" t="s">
        <v>1867</v>
      </c>
      <c r="C62" s="11" t="s">
        <v>1862</v>
      </c>
      <c r="D62" s="11" t="s">
        <v>1863</v>
      </c>
      <c r="E62" s="11"/>
      <c r="F62" s="24" t="s">
        <v>1821</v>
      </c>
      <c r="G62" s="149">
        <v>1</v>
      </c>
      <c r="H62" s="11" t="s">
        <v>1725</v>
      </c>
      <c r="I62" s="150" t="s">
        <v>1754</v>
      </c>
      <c r="J62" s="150" t="s">
        <v>1754</v>
      </c>
      <c r="K62" s="57"/>
      <c r="L62" s="11"/>
      <c r="M62" s="13">
        <v>1141.8800000000001</v>
      </c>
      <c r="N62" s="13">
        <v>34.26</v>
      </c>
      <c r="O62" s="13"/>
      <c r="P62" s="13">
        <v>4</v>
      </c>
      <c r="Q62" s="36"/>
      <c r="R62" s="13">
        <v>4</v>
      </c>
      <c r="S62" s="19">
        <v>-88.324576765907764</v>
      </c>
      <c r="T62" s="151"/>
      <c r="U62" s="2"/>
    </row>
    <row r="63" spans="1:21" ht="15.4" customHeight="1">
      <c r="A63" s="10">
        <f t="shared" si="0"/>
        <v>56</v>
      </c>
      <c r="B63" s="10" t="s">
        <v>1868</v>
      </c>
      <c r="C63" s="11" t="s">
        <v>1862</v>
      </c>
      <c r="D63" s="11" t="s">
        <v>1863</v>
      </c>
      <c r="E63" s="11"/>
      <c r="F63" s="24" t="s">
        <v>1821</v>
      </c>
      <c r="G63" s="149">
        <v>1</v>
      </c>
      <c r="H63" s="11" t="s">
        <v>1725</v>
      </c>
      <c r="I63" s="150" t="s">
        <v>1754</v>
      </c>
      <c r="J63" s="150" t="s">
        <v>1754</v>
      </c>
      <c r="K63" s="57"/>
      <c r="L63" s="11"/>
      <c r="M63" s="13">
        <v>1141.8800000000001</v>
      </c>
      <c r="N63" s="13">
        <v>34.26</v>
      </c>
      <c r="O63" s="13"/>
      <c r="P63" s="13">
        <v>4</v>
      </c>
      <c r="Q63" s="36"/>
      <c r="R63" s="13">
        <v>4</v>
      </c>
      <c r="S63" s="19">
        <v>-88.324576765907764</v>
      </c>
      <c r="T63" s="151"/>
      <c r="U63" s="2"/>
    </row>
    <row r="64" spans="1:21" ht="15.4" customHeight="1">
      <c r="A64" s="10">
        <f t="shared" si="0"/>
        <v>57</v>
      </c>
      <c r="B64" s="10" t="s">
        <v>1869</v>
      </c>
      <c r="C64" s="11" t="s">
        <v>1862</v>
      </c>
      <c r="D64" s="11" t="s">
        <v>1863</v>
      </c>
      <c r="E64" s="11"/>
      <c r="F64" s="24" t="s">
        <v>1821</v>
      </c>
      <c r="G64" s="149">
        <v>1</v>
      </c>
      <c r="H64" s="11" t="s">
        <v>1725</v>
      </c>
      <c r="I64" s="150" t="s">
        <v>1754</v>
      </c>
      <c r="J64" s="150" t="s">
        <v>1754</v>
      </c>
      <c r="K64" s="57"/>
      <c r="L64" s="11"/>
      <c r="M64" s="13">
        <v>1141.8800000000001</v>
      </c>
      <c r="N64" s="13">
        <v>34.26</v>
      </c>
      <c r="O64" s="13"/>
      <c r="P64" s="13">
        <v>4</v>
      </c>
      <c r="Q64" s="36"/>
      <c r="R64" s="13">
        <v>4</v>
      </c>
      <c r="S64" s="19">
        <v>-88.324576765907764</v>
      </c>
      <c r="T64" s="151"/>
      <c r="U64" s="2"/>
    </row>
    <row r="65" spans="1:21" ht="15.4" customHeight="1">
      <c r="A65" s="10">
        <f t="shared" si="0"/>
        <v>58</v>
      </c>
      <c r="B65" s="10" t="s">
        <v>1870</v>
      </c>
      <c r="C65" s="11" t="s">
        <v>1862</v>
      </c>
      <c r="D65" s="11" t="s">
        <v>1863</v>
      </c>
      <c r="E65" s="11"/>
      <c r="F65" s="24" t="s">
        <v>1821</v>
      </c>
      <c r="G65" s="149">
        <v>1</v>
      </c>
      <c r="H65" s="11" t="s">
        <v>1725</v>
      </c>
      <c r="I65" s="150" t="s">
        <v>1754</v>
      </c>
      <c r="J65" s="150" t="s">
        <v>1754</v>
      </c>
      <c r="K65" s="57"/>
      <c r="L65" s="11"/>
      <c r="M65" s="13">
        <v>1141.8900000000001</v>
      </c>
      <c r="N65" s="13">
        <v>34.26</v>
      </c>
      <c r="O65" s="13"/>
      <c r="P65" s="13">
        <v>4</v>
      </c>
      <c r="Q65" s="36"/>
      <c r="R65" s="13">
        <v>4</v>
      </c>
      <c r="S65" s="19">
        <v>-88.324576765907764</v>
      </c>
      <c r="T65" s="151"/>
      <c r="U65" s="2"/>
    </row>
    <row r="66" spans="1:21" ht="15.4" customHeight="1">
      <c r="A66" s="10">
        <f t="shared" si="0"/>
        <v>59</v>
      </c>
      <c r="B66" s="10" t="s">
        <v>1871</v>
      </c>
      <c r="C66" s="11" t="s">
        <v>1862</v>
      </c>
      <c r="D66" s="11" t="s">
        <v>1863</v>
      </c>
      <c r="E66" s="11"/>
      <c r="F66" s="24" t="s">
        <v>1821</v>
      </c>
      <c r="G66" s="149">
        <v>1</v>
      </c>
      <c r="H66" s="11" t="s">
        <v>1725</v>
      </c>
      <c r="I66" s="150" t="s">
        <v>1754</v>
      </c>
      <c r="J66" s="150" t="s">
        <v>1754</v>
      </c>
      <c r="K66" s="57"/>
      <c r="L66" s="11"/>
      <c r="M66" s="13">
        <v>1141.8800000000001</v>
      </c>
      <c r="N66" s="13">
        <v>34.26</v>
      </c>
      <c r="O66" s="13"/>
      <c r="P66" s="13">
        <v>4</v>
      </c>
      <c r="Q66" s="36"/>
      <c r="R66" s="13">
        <v>4</v>
      </c>
      <c r="S66" s="19">
        <v>-88.324576765907764</v>
      </c>
      <c r="T66" s="151"/>
      <c r="U66" s="2"/>
    </row>
    <row r="67" spans="1:21" ht="15.4" customHeight="1">
      <c r="A67" s="10">
        <f t="shared" si="0"/>
        <v>60</v>
      </c>
      <c r="B67" s="10" t="s">
        <v>1872</v>
      </c>
      <c r="C67" s="11" t="s">
        <v>1873</v>
      </c>
      <c r="D67" s="11" t="s">
        <v>1749</v>
      </c>
      <c r="E67" s="11"/>
      <c r="F67" s="24" t="s">
        <v>1730</v>
      </c>
      <c r="G67" s="149">
        <v>1</v>
      </c>
      <c r="H67" s="11" t="s">
        <v>1725</v>
      </c>
      <c r="I67" s="150" t="s">
        <v>1849</v>
      </c>
      <c r="J67" s="150" t="s">
        <v>1849</v>
      </c>
      <c r="K67" s="57"/>
      <c r="L67" s="11"/>
      <c r="M67" s="13">
        <v>478.63</v>
      </c>
      <c r="N67" s="13">
        <v>14.36</v>
      </c>
      <c r="O67" s="13"/>
      <c r="P67" s="13">
        <v>4</v>
      </c>
      <c r="Q67" s="36"/>
      <c r="R67" s="13">
        <v>4</v>
      </c>
      <c r="S67" s="19">
        <v>-72.144846796657376</v>
      </c>
      <c r="T67" s="151"/>
      <c r="U67" s="2"/>
    </row>
    <row r="68" spans="1:21" ht="15.4" customHeight="1">
      <c r="A68" s="10">
        <f t="shared" si="0"/>
        <v>61</v>
      </c>
      <c r="B68" s="10" t="s">
        <v>1874</v>
      </c>
      <c r="C68" s="11" t="s">
        <v>1875</v>
      </c>
      <c r="D68" s="11" t="s">
        <v>1782</v>
      </c>
      <c r="E68" s="11"/>
      <c r="F68" s="24" t="s">
        <v>1730</v>
      </c>
      <c r="G68" s="149">
        <v>3</v>
      </c>
      <c r="H68" s="11" t="s">
        <v>1725</v>
      </c>
      <c r="I68" s="150" t="s">
        <v>1849</v>
      </c>
      <c r="J68" s="150" t="s">
        <v>1849</v>
      </c>
      <c r="K68" s="57"/>
      <c r="L68" s="11"/>
      <c r="M68" s="13">
        <v>726.5</v>
      </c>
      <c r="N68" s="13">
        <v>21.8</v>
      </c>
      <c r="O68" s="13"/>
      <c r="P68" s="13">
        <v>12</v>
      </c>
      <c r="Q68" s="36"/>
      <c r="R68" s="13">
        <v>12</v>
      </c>
      <c r="S68" s="19">
        <v>-44.954128440366972</v>
      </c>
      <c r="T68" s="151"/>
      <c r="U68" s="2"/>
    </row>
    <row r="69" spans="1:21" ht="15.4" customHeight="1">
      <c r="A69" s="10">
        <f t="shared" si="0"/>
        <v>62</v>
      </c>
      <c r="B69" s="10" t="s">
        <v>1876</v>
      </c>
      <c r="C69" s="11" t="s">
        <v>1788</v>
      </c>
      <c r="D69" s="11" t="s">
        <v>1789</v>
      </c>
      <c r="E69" s="11"/>
      <c r="F69" s="24" t="s">
        <v>1730</v>
      </c>
      <c r="G69" s="149">
        <v>1</v>
      </c>
      <c r="H69" s="11" t="s">
        <v>1725</v>
      </c>
      <c r="I69" s="150" t="s">
        <v>1849</v>
      </c>
      <c r="J69" s="150" t="s">
        <v>1849</v>
      </c>
      <c r="K69" s="57"/>
      <c r="L69" s="11"/>
      <c r="M69" s="13">
        <v>303.42</v>
      </c>
      <c r="N69" s="13">
        <v>9.1</v>
      </c>
      <c r="O69" s="13"/>
      <c r="P69" s="13">
        <v>4</v>
      </c>
      <c r="Q69" s="36"/>
      <c r="R69" s="13">
        <v>4</v>
      </c>
      <c r="S69" s="19">
        <v>-56.043956043956044</v>
      </c>
      <c r="T69" s="151"/>
      <c r="U69" s="2"/>
    </row>
    <row r="70" spans="1:21" ht="15.4" customHeight="1">
      <c r="A70" s="10">
        <f t="shared" si="0"/>
        <v>63</v>
      </c>
      <c r="B70" s="10" t="s">
        <v>1877</v>
      </c>
      <c r="C70" s="11" t="s">
        <v>1788</v>
      </c>
      <c r="D70" s="11" t="s">
        <v>1789</v>
      </c>
      <c r="E70" s="11"/>
      <c r="F70" s="24" t="s">
        <v>1730</v>
      </c>
      <c r="G70" s="149">
        <v>1</v>
      </c>
      <c r="H70" s="11" t="s">
        <v>1725</v>
      </c>
      <c r="I70" s="150" t="s">
        <v>1849</v>
      </c>
      <c r="J70" s="150" t="s">
        <v>1849</v>
      </c>
      <c r="K70" s="57"/>
      <c r="L70" s="11"/>
      <c r="M70" s="13">
        <v>303.42</v>
      </c>
      <c r="N70" s="13">
        <v>9.1</v>
      </c>
      <c r="O70" s="13"/>
      <c r="P70" s="13">
        <v>4</v>
      </c>
      <c r="Q70" s="36"/>
      <c r="R70" s="13">
        <v>4</v>
      </c>
      <c r="S70" s="19">
        <v>-56.043956043956044</v>
      </c>
      <c r="T70" s="151"/>
      <c r="U70" s="2"/>
    </row>
    <row r="71" spans="1:21" ht="15.4" customHeight="1">
      <c r="A71" s="10">
        <f t="shared" si="0"/>
        <v>64</v>
      </c>
      <c r="B71" s="10" t="s">
        <v>1878</v>
      </c>
      <c r="C71" s="11" t="s">
        <v>1788</v>
      </c>
      <c r="D71" s="11" t="s">
        <v>1789</v>
      </c>
      <c r="E71" s="11"/>
      <c r="F71" s="24" t="s">
        <v>1730</v>
      </c>
      <c r="G71" s="149">
        <v>1</v>
      </c>
      <c r="H71" s="11" t="s">
        <v>1725</v>
      </c>
      <c r="I71" s="150" t="s">
        <v>1849</v>
      </c>
      <c r="J71" s="150" t="s">
        <v>1849</v>
      </c>
      <c r="K71" s="57"/>
      <c r="L71" s="11"/>
      <c r="M71" s="13">
        <v>303.42</v>
      </c>
      <c r="N71" s="13">
        <v>9.1</v>
      </c>
      <c r="O71" s="13"/>
      <c r="P71" s="13">
        <v>4</v>
      </c>
      <c r="Q71" s="36"/>
      <c r="R71" s="13">
        <v>4</v>
      </c>
      <c r="S71" s="19">
        <v>-56.043956043956044</v>
      </c>
      <c r="T71" s="151"/>
      <c r="U71" s="2"/>
    </row>
    <row r="72" spans="1:21" ht="15.4" customHeight="1">
      <c r="A72" s="10">
        <f t="shared" si="0"/>
        <v>65</v>
      </c>
      <c r="B72" s="10" t="s">
        <v>1879</v>
      </c>
      <c r="C72" s="11" t="s">
        <v>1788</v>
      </c>
      <c r="D72" s="11" t="s">
        <v>1789</v>
      </c>
      <c r="E72" s="11"/>
      <c r="F72" s="24" t="s">
        <v>1730</v>
      </c>
      <c r="G72" s="149">
        <v>1</v>
      </c>
      <c r="H72" s="11" t="s">
        <v>1725</v>
      </c>
      <c r="I72" s="150" t="s">
        <v>1849</v>
      </c>
      <c r="J72" s="150" t="s">
        <v>1849</v>
      </c>
      <c r="K72" s="57"/>
      <c r="L72" s="11"/>
      <c r="M72" s="13">
        <v>303.42</v>
      </c>
      <c r="N72" s="13">
        <v>9.1</v>
      </c>
      <c r="O72" s="13"/>
      <c r="P72" s="13">
        <v>4</v>
      </c>
      <c r="Q72" s="36"/>
      <c r="R72" s="13">
        <v>4</v>
      </c>
      <c r="S72" s="19">
        <v>-56.043956043956044</v>
      </c>
      <c r="T72" s="151"/>
      <c r="U72" s="2"/>
    </row>
    <row r="73" spans="1:21" ht="15.4" customHeight="1">
      <c r="A73" s="10">
        <f t="shared" si="0"/>
        <v>66</v>
      </c>
      <c r="B73" s="10" t="s">
        <v>1880</v>
      </c>
      <c r="C73" s="11" t="s">
        <v>1788</v>
      </c>
      <c r="D73" s="11" t="s">
        <v>1789</v>
      </c>
      <c r="E73" s="11"/>
      <c r="F73" s="24" t="s">
        <v>1730</v>
      </c>
      <c r="G73" s="149">
        <v>1</v>
      </c>
      <c r="H73" s="11" t="s">
        <v>1725</v>
      </c>
      <c r="I73" s="150" t="s">
        <v>1849</v>
      </c>
      <c r="J73" s="150" t="s">
        <v>1849</v>
      </c>
      <c r="K73" s="57"/>
      <c r="L73" s="11"/>
      <c r="M73" s="13">
        <v>303.42</v>
      </c>
      <c r="N73" s="13">
        <v>9.1</v>
      </c>
      <c r="O73" s="13"/>
      <c r="P73" s="13">
        <v>4</v>
      </c>
      <c r="Q73" s="36"/>
      <c r="R73" s="13">
        <v>4</v>
      </c>
      <c r="S73" s="19">
        <v>-56.043956043956044</v>
      </c>
      <c r="T73" s="151"/>
      <c r="U73" s="2"/>
    </row>
    <row r="74" spans="1:21" ht="15.4" customHeight="1">
      <c r="A74" s="10">
        <f t="shared" si="0"/>
        <v>67</v>
      </c>
      <c r="B74" s="10" t="s">
        <v>1881</v>
      </c>
      <c r="C74" s="11" t="s">
        <v>1788</v>
      </c>
      <c r="D74" s="11" t="s">
        <v>1789</v>
      </c>
      <c r="E74" s="11"/>
      <c r="F74" s="24" t="s">
        <v>1730</v>
      </c>
      <c r="G74" s="149">
        <v>2</v>
      </c>
      <c r="H74" s="11" t="s">
        <v>1725</v>
      </c>
      <c r="I74" s="150" t="s">
        <v>1849</v>
      </c>
      <c r="J74" s="150" t="s">
        <v>1849</v>
      </c>
      <c r="K74" s="57"/>
      <c r="L74" s="11"/>
      <c r="M74" s="13">
        <v>606.84</v>
      </c>
      <c r="N74" s="13">
        <v>18.21</v>
      </c>
      <c r="O74" s="13"/>
      <c r="P74" s="13">
        <v>8</v>
      </c>
      <c r="Q74" s="36"/>
      <c r="R74" s="13">
        <v>8</v>
      </c>
      <c r="S74" s="19">
        <v>-56.068094453596927</v>
      </c>
      <c r="T74" s="151"/>
      <c r="U74" s="2"/>
    </row>
    <row r="75" spans="1:21" ht="15.4" customHeight="1">
      <c r="A75" s="10">
        <f t="shared" si="0"/>
        <v>68</v>
      </c>
      <c r="B75" s="10" t="s">
        <v>1882</v>
      </c>
      <c r="C75" s="11" t="s">
        <v>1788</v>
      </c>
      <c r="D75" s="11" t="s">
        <v>1789</v>
      </c>
      <c r="E75" s="11"/>
      <c r="F75" s="24" t="s">
        <v>1730</v>
      </c>
      <c r="G75" s="149">
        <v>2</v>
      </c>
      <c r="H75" s="11" t="s">
        <v>1725</v>
      </c>
      <c r="I75" s="150" t="s">
        <v>1849</v>
      </c>
      <c r="J75" s="150" t="s">
        <v>1849</v>
      </c>
      <c r="K75" s="57"/>
      <c r="L75" s="11"/>
      <c r="M75" s="13">
        <v>606.84</v>
      </c>
      <c r="N75" s="13">
        <v>18.21</v>
      </c>
      <c r="O75" s="13"/>
      <c r="P75" s="13">
        <v>8</v>
      </c>
      <c r="Q75" s="36"/>
      <c r="R75" s="13">
        <v>8</v>
      </c>
      <c r="S75" s="19">
        <v>-56.068094453596927</v>
      </c>
      <c r="T75" s="151"/>
      <c r="U75" s="2"/>
    </row>
    <row r="76" spans="1:21" ht="15.4" customHeight="1">
      <c r="A76" s="10">
        <f t="shared" si="0"/>
        <v>69</v>
      </c>
      <c r="B76" s="10" t="s">
        <v>1883</v>
      </c>
      <c r="C76" s="11" t="s">
        <v>1788</v>
      </c>
      <c r="D76" s="11" t="s">
        <v>1789</v>
      </c>
      <c r="E76" s="11"/>
      <c r="F76" s="24" t="s">
        <v>1730</v>
      </c>
      <c r="G76" s="149">
        <v>1</v>
      </c>
      <c r="H76" s="11" t="s">
        <v>1725</v>
      </c>
      <c r="I76" s="150" t="s">
        <v>1849</v>
      </c>
      <c r="J76" s="150" t="s">
        <v>1849</v>
      </c>
      <c r="K76" s="57"/>
      <c r="L76" s="11"/>
      <c r="M76" s="13">
        <v>303.42</v>
      </c>
      <c r="N76" s="13">
        <v>9.1</v>
      </c>
      <c r="O76" s="13"/>
      <c r="P76" s="13">
        <v>4</v>
      </c>
      <c r="Q76" s="36"/>
      <c r="R76" s="13">
        <v>4</v>
      </c>
      <c r="S76" s="19">
        <v>-56.043956043956044</v>
      </c>
      <c r="T76" s="151"/>
      <c r="U76" s="2"/>
    </row>
    <row r="77" spans="1:21" ht="15.4" customHeight="1">
      <c r="A77" s="10">
        <f t="shared" si="0"/>
        <v>70</v>
      </c>
      <c r="B77" s="10" t="s">
        <v>1884</v>
      </c>
      <c r="C77" s="11" t="s">
        <v>1788</v>
      </c>
      <c r="D77" s="11" t="s">
        <v>1789</v>
      </c>
      <c r="E77" s="11"/>
      <c r="F77" s="24" t="s">
        <v>1730</v>
      </c>
      <c r="G77" s="149">
        <v>8</v>
      </c>
      <c r="H77" s="11" t="s">
        <v>1725</v>
      </c>
      <c r="I77" s="150" t="s">
        <v>1849</v>
      </c>
      <c r="J77" s="150" t="s">
        <v>1849</v>
      </c>
      <c r="K77" s="57"/>
      <c r="L77" s="11"/>
      <c r="M77" s="13">
        <v>2427.35</v>
      </c>
      <c r="N77" s="13">
        <v>72.819999999999993</v>
      </c>
      <c r="O77" s="13"/>
      <c r="P77" s="13">
        <v>32</v>
      </c>
      <c r="Q77" s="36"/>
      <c r="R77" s="13">
        <v>32</v>
      </c>
      <c r="S77" s="19">
        <v>-56.056028563581428</v>
      </c>
      <c r="T77" s="151"/>
      <c r="U77" s="2"/>
    </row>
    <row r="78" spans="1:21" ht="15.4" customHeight="1">
      <c r="A78" s="10">
        <f t="shared" si="0"/>
        <v>71</v>
      </c>
      <c r="B78" s="10" t="s">
        <v>1885</v>
      </c>
      <c r="C78" s="11" t="s">
        <v>1886</v>
      </c>
      <c r="D78" s="11" t="s">
        <v>1749</v>
      </c>
      <c r="E78" s="11"/>
      <c r="F78" s="24" t="s">
        <v>1730</v>
      </c>
      <c r="G78" s="149">
        <v>1</v>
      </c>
      <c r="H78" s="11" t="s">
        <v>1725</v>
      </c>
      <c r="I78" s="150" t="s">
        <v>1849</v>
      </c>
      <c r="J78" s="150" t="s">
        <v>1849</v>
      </c>
      <c r="K78" s="57"/>
      <c r="L78" s="11"/>
      <c r="M78" s="13">
        <v>478.63</v>
      </c>
      <c r="N78" s="13">
        <v>14.36</v>
      </c>
      <c r="O78" s="13"/>
      <c r="P78" s="13">
        <v>4</v>
      </c>
      <c r="Q78" s="36"/>
      <c r="R78" s="13">
        <v>4</v>
      </c>
      <c r="S78" s="19">
        <v>-72.144846796657376</v>
      </c>
      <c r="T78" s="151"/>
      <c r="U78" s="2"/>
    </row>
    <row r="79" spans="1:21" ht="15.4" customHeight="1">
      <c r="A79" s="10">
        <f t="shared" si="0"/>
        <v>72</v>
      </c>
      <c r="B79" s="10" t="s">
        <v>1887</v>
      </c>
      <c r="C79" s="11" t="s">
        <v>1888</v>
      </c>
      <c r="D79" s="11" t="s">
        <v>1889</v>
      </c>
      <c r="E79" s="11"/>
      <c r="F79" s="24" t="s">
        <v>1780</v>
      </c>
      <c r="G79" s="149">
        <v>5</v>
      </c>
      <c r="H79" s="11" t="s">
        <v>1725</v>
      </c>
      <c r="I79" s="150" t="s">
        <v>1849</v>
      </c>
      <c r="J79" s="150" t="s">
        <v>1849</v>
      </c>
      <c r="K79" s="57"/>
      <c r="L79" s="11"/>
      <c r="M79" s="13">
        <v>4188.05</v>
      </c>
      <c r="N79" s="13">
        <v>125.64</v>
      </c>
      <c r="O79" s="13"/>
      <c r="P79" s="13">
        <v>45</v>
      </c>
      <c r="Q79" s="36"/>
      <c r="R79" s="13">
        <v>45</v>
      </c>
      <c r="S79" s="19">
        <v>-64.183381088825215</v>
      </c>
      <c r="T79" s="151"/>
      <c r="U79" s="2"/>
    </row>
    <row r="80" spans="1:21" ht="15.4" customHeight="1">
      <c r="A80" s="10">
        <f t="shared" si="0"/>
        <v>73</v>
      </c>
      <c r="B80" s="10" t="s">
        <v>1890</v>
      </c>
      <c r="C80" s="11" t="s">
        <v>1888</v>
      </c>
      <c r="D80" s="11" t="s">
        <v>1889</v>
      </c>
      <c r="E80" s="11"/>
      <c r="F80" s="24" t="s">
        <v>1780</v>
      </c>
      <c r="G80" s="149">
        <v>1</v>
      </c>
      <c r="H80" s="11" t="s">
        <v>1725</v>
      </c>
      <c r="I80" s="150" t="s">
        <v>1754</v>
      </c>
      <c r="J80" s="150" t="s">
        <v>1754</v>
      </c>
      <c r="K80" s="57"/>
      <c r="L80" s="11"/>
      <c r="M80" s="13">
        <v>837.61</v>
      </c>
      <c r="N80" s="13">
        <v>25.13</v>
      </c>
      <c r="O80" s="13"/>
      <c r="P80" s="13">
        <v>9</v>
      </c>
      <c r="Q80" s="36"/>
      <c r="R80" s="13">
        <v>9</v>
      </c>
      <c r="S80" s="19">
        <v>-64.186231595702353</v>
      </c>
      <c r="T80" s="151"/>
      <c r="U80" s="2"/>
    </row>
    <row r="81" spans="1:21" ht="15.4" customHeight="1">
      <c r="A81" s="10">
        <f t="shared" si="0"/>
        <v>74</v>
      </c>
      <c r="B81" s="10" t="s">
        <v>1891</v>
      </c>
      <c r="C81" s="11" t="s">
        <v>1888</v>
      </c>
      <c r="D81" s="11" t="s">
        <v>1892</v>
      </c>
      <c r="E81" s="11"/>
      <c r="F81" s="24" t="s">
        <v>1780</v>
      </c>
      <c r="G81" s="149">
        <v>1</v>
      </c>
      <c r="H81" s="11" t="s">
        <v>1725</v>
      </c>
      <c r="I81" s="150" t="s">
        <v>1754</v>
      </c>
      <c r="J81" s="150" t="s">
        <v>1754</v>
      </c>
      <c r="K81" s="57"/>
      <c r="L81" s="11"/>
      <c r="M81" s="13">
        <v>837.6</v>
      </c>
      <c r="N81" s="13">
        <v>25.13</v>
      </c>
      <c r="O81" s="13"/>
      <c r="P81" s="13">
        <v>9</v>
      </c>
      <c r="Q81" s="36"/>
      <c r="R81" s="13">
        <v>9</v>
      </c>
      <c r="S81" s="19">
        <v>-64.186231595702353</v>
      </c>
      <c r="T81" s="151"/>
      <c r="U81" s="2"/>
    </row>
    <row r="82" spans="1:21" ht="15.4" customHeight="1">
      <c r="A82" s="10">
        <f t="shared" si="0"/>
        <v>75</v>
      </c>
      <c r="B82" s="10" t="s">
        <v>1893</v>
      </c>
      <c r="C82" s="11" t="s">
        <v>1888</v>
      </c>
      <c r="D82" s="11" t="s">
        <v>1889</v>
      </c>
      <c r="E82" s="11"/>
      <c r="F82" s="24" t="s">
        <v>1780</v>
      </c>
      <c r="G82" s="149">
        <v>3</v>
      </c>
      <c r="H82" s="11" t="s">
        <v>1725</v>
      </c>
      <c r="I82" s="150" t="s">
        <v>1849</v>
      </c>
      <c r="J82" s="150" t="s">
        <v>1849</v>
      </c>
      <c r="K82" s="57"/>
      <c r="L82" s="11"/>
      <c r="M82" s="13">
        <v>2512.83</v>
      </c>
      <c r="N82" s="13">
        <v>75.38</v>
      </c>
      <c r="O82" s="13"/>
      <c r="P82" s="13">
        <v>27</v>
      </c>
      <c r="Q82" s="36"/>
      <c r="R82" s="13">
        <v>27</v>
      </c>
      <c r="S82" s="19">
        <v>-64.181480498806039</v>
      </c>
      <c r="T82" s="151"/>
      <c r="U82" s="2"/>
    </row>
    <row r="83" spans="1:21" ht="15.4" customHeight="1">
      <c r="A83" s="10">
        <f t="shared" si="0"/>
        <v>76</v>
      </c>
      <c r="B83" s="10" t="s">
        <v>1894</v>
      </c>
      <c r="C83" s="11" t="s">
        <v>1888</v>
      </c>
      <c r="D83" s="11" t="s">
        <v>1889</v>
      </c>
      <c r="E83" s="11"/>
      <c r="F83" s="24" t="s">
        <v>1780</v>
      </c>
      <c r="G83" s="149">
        <v>1</v>
      </c>
      <c r="H83" s="11" t="s">
        <v>1725</v>
      </c>
      <c r="I83" s="150" t="s">
        <v>1754</v>
      </c>
      <c r="J83" s="150" t="s">
        <v>1754</v>
      </c>
      <c r="K83" s="57"/>
      <c r="L83" s="11"/>
      <c r="M83" s="13">
        <v>837.61</v>
      </c>
      <c r="N83" s="13">
        <v>25.13</v>
      </c>
      <c r="O83" s="13"/>
      <c r="P83" s="13">
        <v>9</v>
      </c>
      <c r="Q83" s="36"/>
      <c r="R83" s="13">
        <v>9</v>
      </c>
      <c r="S83" s="19">
        <v>-64.186231595702353</v>
      </c>
      <c r="T83" s="151"/>
      <c r="U83" s="2"/>
    </row>
    <row r="84" spans="1:21" ht="15.4" customHeight="1">
      <c r="A84" s="10">
        <f t="shared" si="0"/>
        <v>77</v>
      </c>
      <c r="B84" s="10" t="s">
        <v>1895</v>
      </c>
      <c r="C84" s="11" t="s">
        <v>1888</v>
      </c>
      <c r="D84" s="11" t="s">
        <v>1889</v>
      </c>
      <c r="E84" s="11"/>
      <c r="F84" s="24" t="s">
        <v>1780</v>
      </c>
      <c r="G84" s="149">
        <v>1</v>
      </c>
      <c r="H84" s="11" t="s">
        <v>1725</v>
      </c>
      <c r="I84" s="150" t="s">
        <v>1754</v>
      </c>
      <c r="J84" s="150" t="s">
        <v>1754</v>
      </c>
      <c r="K84" s="57"/>
      <c r="L84" s="11"/>
      <c r="M84" s="13">
        <v>837.61</v>
      </c>
      <c r="N84" s="13">
        <v>25.13</v>
      </c>
      <c r="O84" s="13"/>
      <c r="P84" s="13">
        <v>9</v>
      </c>
      <c r="Q84" s="36"/>
      <c r="R84" s="13">
        <v>9</v>
      </c>
      <c r="S84" s="19">
        <v>-64.186231595702353</v>
      </c>
      <c r="T84" s="151"/>
      <c r="U84" s="2"/>
    </row>
    <row r="85" spans="1:21" ht="15.4" customHeight="1">
      <c r="A85" s="10">
        <f t="shared" si="0"/>
        <v>78</v>
      </c>
      <c r="B85" s="10" t="s">
        <v>1896</v>
      </c>
      <c r="C85" s="11" t="s">
        <v>1888</v>
      </c>
      <c r="D85" s="11" t="s">
        <v>1897</v>
      </c>
      <c r="E85" s="11"/>
      <c r="F85" s="24" t="s">
        <v>1780</v>
      </c>
      <c r="G85" s="149">
        <v>1</v>
      </c>
      <c r="H85" s="11" t="s">
        <v>1725</v>
      </c>
      <c r="I85" s="150" t="s">
        <v>1898</v>
      </c>
      <c r="J85" s="150" t="s">
        <v>1898</v>
      </c>
      <c r="K85" s="57"/>
      <c r="L85" s="11"/>
      <c r="M85" s="13">
        <v>500</v>
      </c>
      <c r="N85" s="13">
        <v>15</v>
      </c>
      <c r="O85" s="13"/>
      <c r="P85" s="13">
        <v>9</v>
      </c>
      <c r="Q85" s="36"/>
      <c r="R85" s="13">
        <v>9</v>
      </c>
      <c r="S85" s="19">
        <v>-40</v>
      </c>
      <c r="T85" s="151"/>
      <c r="U85" s="2"/>
    </row>
    <row r="86" spans="1:21" ht="15.4" customHeight="1">
      <c r="A86" s="10">
        <f t="shared" si="0"/>
        <v>79</v>
      </c>
      <c r="B86" s="10" t="s">
        <v>1899</v>
      </c>
      <c r="C86" s="11" t="s">
        <v>1888</v>
      </c>
      <c r="D86" s="11" t="s">
        <v>1897</v>
      </c>
      <c r="E86" s="11"/>
      <c r="F86" s="24" t="s">
        <v>1780</v>
      </c>
      <c r="G86" s="149">
        <v>1</v>
      </c>
      <c r="H86" s="11" t="s">
        <v>1725</v>
      </c>
      <c r="I86" s="150" t="s">
        <v>1898</v>
      </c>
      <c r="J86" s="150" t="s">
        <v>1898</v>
      </c>
      <c r="K86" s="57"/>
      <c r="L86" s="11"/>
      <c r="M86" s="13">
        <v>500</v>
      </c>
      <c r="N86" s="13">
        <v>15</v>
      </c>
      <c r="O86" s="13"/>
      <c r="P86" s="13">
        <v>9</v>
      </c>
      <c r="Q86" s="36"/>
      <c r="R86" s="13">
        <v>9</v>
      </c>
      <c r="S86" s="19">
        <v>-40</v>
      </c>
      <c r="T86" s="151"/>
      <c r="U86" s="2"/>
    </row>
    <row r="87" spans="1:21" ht="15.4" customHeight="1">
      <c r="A87" s="10">
        <f t="shared" si="0"/>
        <v>80</v>
      </c>
      <c r="B87" s="10" t="s">
        <v>1900</v>
      </c>
      <c r="C87" s="11" t="s">
        <v>1888</v>
      </c>
      <c r="D87" s="11" t="s">
        <v>1897</v>
      </c>
      <c r="E87" s="11"/>
      <c r="F87" s="24" t="s">
        <v>1780</v>
      </c>
      <c r="G87" s="149">
        <v>1</v>
      </c>
      <c r="H87" s="11" t="s">
        <v>1725</v>
      </c>
      <c r="I87" s="150" t="s">
        <v>1898</v>
      </c>
      <c r="J87" s="150" t="s">
        <v>1898</v>
      </c>
      <c r="K87" s="57"/>
      <c r="L87" s="11"/>
      <c r="M87" s="13">
        <v>500</v>
      </c>
      <c r="N87" s="13">
        <v>15</v>
      </c>
      <c r="O87" s="13"/>
      <c r="P87" s="13">
        <v>9</v>
      </c>
      <c r="Q87" s="36"/>
      <c r="R87" s="13">
        <v>9</v>
      </c>
      <c r="S87" s="19">
        <v>-40</v>
      </c>
      <c r="T87" s="151"/>
      <c r="U87" s="2"/>
    </row>
    <row r="88" spans="1:21" ht="15.4" customHeight="1">
      <c r="A88" s="10">
        <f t="shared" si="0"/>
        <v>81</v>
      </c>
      <c r="B88" s="10" t="s">
        <v>1901</v>
      </c>
      <c r="C88" s="11" t="s">
        <v>1737</v>
      </c>
      <c r="D88" s="11" t="s">
        <v>1902</v>
      </c>
      <c r="E88" s="11"/>
      <c r="F88" s="24" t="s">
        <v>1738</v>
      </c>
      <c r="G88" s="149">
        <v>1</v>
      </c>
      <c r="H88" s="11" t="s">
        <v>1725</v>
      </c>
      <c r="I88" s="150" t="s">
        <v>1849</v>
      </c>
      <c r="J88" s="150" t="s">
        <v>1849</v>
      </c>
      <c r="K88" s="57"/>
      <c r="L88" s="11"/>
      <c r="M88" s="13">
        <v>1000</v>
      </c>
      <c r="N88" s="13">
        <v>30</v>
      </c>
      <c r="O88" s="13"/>
      <c r="P88" s="13">
        <v>9</v>
      </c>
      <c r="Q88" s="36"/>
      <c r="R88" s="13">
        <v>9</v>
      </c>
      <c r="S88" s="19">
        <v>-70</v>
      </c>
      <c r="T88" s="151"/>
      <c r="U88" s="2"/>
    </row>
    <row r="89" spans="1:21" ht="15.4" customHeight="1">
      <c r="A89" s="10">
        <f t="shared" si="0"/>
        <v>82</v>
      </c>
      <c r="B89" s="10" t="s">
        <v>1903</v>
      </c>
      <c r="C89" s="11" t="s">
        <v>1839</v>
      </c>
      <c r="D89" s="11" t="s">
        <v>1840</v>
      </c>
      <c r="E89" s="11"/>
      <c r="F89" s="24" t="s">
        <v>1793</v>
      </c>
      <c r="G89" s="149">
        <v>1</v>
      </c>
      <c r="H89" s="11" t="s">
        <v>1725</v>
      </c>
      <c r="I89" s="150" t="s">
        <v>1904</v>
      </c>
      <c r="J89" s="150" t="s">
        <v>1904</v>
      </c>
      <c r="K89" s="57"/>
      <c r="L89" s="11"/>
      <c r="M89" s="13">
        <v>2786.32</v>
      </c>
      <c r="N89" s="13">
        <v>83.59</v>
      </c>
      <c r="O89" s="13"/>
      <c r="P89" s="13">
        <v>19</v>
      </c>
      <c r="Q89" s="36"/>
      <c r="R89" s="13">
        <v>19</v>
      </c>
      <c r="S89" s="19">
        <v>-77.27000837420745</v>
      </c>
      <c r="T89" s="151"/>
      <c r="U89" s="2"/>
    </row>
    <row r="90" spans="1:21" ht="15.4" customHeight="1">
      <c r="A90" s="10">
        <f t="shared" si="0"/>
        <v>83</v>
      </c>
      <c r="B90" s="10" t="s">
        <v>1905</v>
      </c>
      <c r="C90" s="11" t="s">
        <v>1839</v>
      </c>
      <c r="D90" s="11" t="s">
        <v>1840</v>
      </c>
      <c r="E90" s="11"/>
      <c r="F90" s="24" t="s">
        <v>1793</v>
      </c>
      <c r="G90" s="149">
        <v>1</v>
      </c>
      <c r="H90" s="11" t="s">
        <v>1725</v>
      </c>
      <c r="I90" s="150" t="s">
        <v>1904</v>
      </c>
      <c r="J90" s="150" t="s">
        <v>1904</v>
      </c>
      <c r="K90" s="57"/>
      <c r="L90" s="11"/>
      <c r="M90" s="13">
        <v>2786.32</v>
      </c>
      <c r="N90" s="13">
        <v>83.59</v>
      </c>
      <c r="O90" s="13"/>
      <c r="P90" s="13">
        <v>19</v>
      </c>
      <c r="Q90" s="36"/>
      <c r="R90" s="13">
        <v>19</v>
      </c>
      <c r="S90" s="19">
        <v>-77.27000837420745</v>
      </c>
      <c r="T90" s="151"/>
      <c r="U90" s="2"/>
    </row>
    <row r="91" spans="1:21" ht="15.4" customHeight="1">
      <c r="A91" s="10">
        <f t="shared" si="0"/>
        <v>84</v>
      </c>
      <c r="B91" s="10" t="s">
        <v>1906</v>
      </c>
      <c r="C91" s="11" t="s">
        <v>1839</v>
      </c>
      <c r="D91" s="11" t="s">
        <v>1840</v>
      </c>
      <c r="E91" s="11"/>
      <c r="F91" s="24" t="s">
        <v>1793</v>
      </c>
      <c r="G91" s="149">
        <v>1</v>
      </c>
      <c r="H91" s="11" t="s">
        <v>1725</v>
      </c>
      <c r="I91" s="150" t="s">
        <v>1904</v>
      </c>
      <c r="J91" s="150" t="s">
        <v>1904</v>
      </c>
      <c r="K91" s="57"/>
      <c r="L91" s="11"/>
      <c r="M91" s="13">
        <v>2786.32</v>
      </c>
      <c r="N91" s="13">
        <v>83.59</v>
      </c>
      <c r="O91" s="13"/>
      <c r="P91" s="13">
        <v>19</v>
      </c>
      <c r="Q91" s="36"/>
      <c r="R91" s="13">
        <v>19</v>
      </c>
      <c r="S91" s="19">
        <v>-77.27000837420745</v>
      </c>
      <c r="T91" s="151"/>
      <c r="U91" s="2"/>
    </row>
    <row r="92" spans="1:21" ht="15.4" customHeight="1">
      <c r="A92" s="10">
        <f t="shared" si="0"/>
        <v>85</v>
      </c>
      <c r="B92" s="10" t="s">
        <v>1907</v>
      </c>
      <c r="C92" s="11" t="s">
        <v>1839</v>
      </c>
      <c r="D92" s="11" t="s">
        <v>1908</v>
      </c>
      <c r="E92" s="11"/>
      <c r="F92" s="24" t="s">
        <v>1793</v>
      </c>
      <c r="G92" s="149">
        <v>1</v>
      </c>
      <c r="H92" s="11" t="s">
        <v>1725</v>
      </c>
      <c r="I92" s="150" t="s">
        <v>1909</v>
      </c>
      <c r="J92" s="150" t="s">
        <v>1909</v>
      </c>
      <c r="K92" s="57"/>
      <c r="L92" s="11"/>
      <c r="M92" s="13">
        <v>3111.11</v>
      </c>
      <c r="N92" s="13">
        <v>93.33</v>
      </c>
      <c r="O92" s="13"/>
      <c r="P92" s="13">
        <v>19</v>
      </c>
      <c r="Q92" s="36"/>
      <c r="R92" s="13">
        <v>19</v>
      </c>
      <c r="S92" s="19">
        <v>-79.642130076074153</v>
      </c>
      <c r="T92" s="151"/>
      <c r="U92" s="2"/>
    </row>
    <row r="93" spans="1:21" ht="15.4" customHeight="1">
      <c r="A93" s="10">
        <f t="shared" si="0"/>
        <v>86</v>
      </c>
      <c r="B93" s="10" t="s">
        <v>1910</v>
      </c>
      <c r="C93" s="11" t="s">
        <v>1795</v>
      </c>
      <c r="D93" s="11" t="s">
        <v>1911</v>
      </c>
      <c r="E93" s="11"/>
      <c r="F93" s="24" t="s">
        <v>1793</v>
      </c>
      <c r="G93" s="149">
        <v>1</v>
      </c>
      <c r="H93" s="11" t="s">
        <v>1725</v>
      </c>
      <c r="I93" s="150" t="s">
        <v>1912</v>
      </c>
      <c r="J93" s="150" t="s">
        <v>1912</v>
      </c>
      <c r="K93" s="57"/>
      <c r="L93" s="11"/>
      <c r="M93" s="13">
        <v>1430</v>
      </c>
      <c r="N93" s="13">
        <v>42.9</v>
      </c>
      <c r="O93" s="13"/>
      <c r="P93" s="13">
        <v>8</v>
      </c>
      <c r="Q93" s="36"/>
      <c r="R93" s="13">
        <v>8</v>
      </c>
      <c r="S93" s="19">
        <v>-81.351981351981351</v>
      </c>
      <c r="T93" s="151"/>
      <c r="U93" s="2"/>
    </row>
    <row r="94" spans="1:21" ht="15.4" customHeight="1">
      <c r="A94" s="10">
        <f t="shared" si="0"/>
        <v>87</v>
      </c>
      <c r="B94" s="10" t="s">
        <v>1913</v>
      </c>
      <c r="C94" s="11" t="s">
        <v>1914</v>
      </c>
      <c r="D94" s="11" t="s">
        <v>1915</v>
      </c>
      <c r="E94" s="11"/>
      <c r="F94" s="24" t="s">
        <v>1780</v>
      </c>
      <c r="G94" s="149">
        <v>1</v>
      </c>
      <c r="H94" s="11" t="s">
        <v>1725</v>
      </c>
      <c r="I94" s="150" t="s">
        <v>1916</v>
      </c>
      <c r="J94" s="150" t="s">
        <v>1916</v>
      </c>
      <c r="K94" s="57"/>
      <c r="L94" s="11"/>
      <c r="M94" s="13">
        <v>331.62</v>
      </c>
      <c r="N94" s="13">
        <v>9.9499999999999993</v>
      </c>
      <c r="O94" s="13"/>
      <c r="P94" s="13">
        <v>9</v>
      </c>
      <c r="Q94" s="36"/>
      <c r="R94" s="13">
        <v>9</v>
      </c>
      <c r="S94" s="19">
        <v>-9.5477386934673305</v>
      </c>
      <c r="T94" s="151"/>
      <c r="U94" s="2"/>
    </row>
    <row r="95" spans="1:21" ht="15.4" customHeight="1">
      <c r="A95" s="10">
        <f t="shared" si="0"/>
        <v>88</v>
      </c>
      <c r="B95" s="10" t="s">
        <v>1917</v>
      </c>
      <c r="C95" s="11" t="s">
        <v>1918</v>
      </c>
      <c r="D95" s="11" t="s">
        <v>1919</v>
      </c>
      <c r="E95" s="11"/>
      <c r="F95" s="24" t="s">
        <v>1793</v>
      </c>
      <c r="G95" s="149">
        <v>1</v>
      </c>
      <c r="H95" s="11" t="s">
        <v>1725</v>
      </c>
      <c r="I95" s="150" t="s">
        <v>1920</v>
      </c>
      <c r="J95" s="150" t="s">
        <v>1920</v>
      </c>
      <c r="K95" s="57"/>
      <c r="L95" s="11"/>
      <c r="M95" s="13">
        <v>68900</v>
      </c>
      <c r="N95" s="13">
        <v>2067</v>
      </c>
      <c r="O95" s="13"/>
      <c r="P95" s="13">
        <v>4</v>
      </c>
      <c r="Q95" s="36"/>
      <c r="R95" s="13">
        <v>4</v>
      </c>
      <c r="S95" s="19">
        <v>-99.806482825350756</v>
      </c>
      <c r="T95" s="151"/>
      <c r="U95" s="2"/>
    </row>
    <row r="96" spans="1:21" ht="15.4" customHeight="1">
      <c r="A96" s="10">
        <f t="shared" si="0"/>
        <v>89</v>
      </c>
      <c r="B96" s="10" t="s">
        <v>1921</v>
      </c>
      <c r="C96" s="11" t="s">
        <v>1922</v>
      </c>
      <c r="D96" s="11" t="s">
        <v>1923</v>
      </c>
      <c r="E96" s="11"/>
      <c r="F96" s="24" t="s">
        <v>1821</v>
      </c>
      <c r="G96" s="149">
        <v>1</v>
      </c>
      <c r="H96" s="11" t="s">
        <v>1725</v>
      </c>
      <c r="I96" s="150" t="s">
        <v>1822</v>
      </c>
      <c r="J96" s="150" t="s">
        <v>1822</v>
      </c>
      <c r="K96" s="57"/>
      <c r="L96" s="11"/>
      <c r="M96" s="13">
        <v>873.79</v>
      </c>
      <c r="N96" s="13">
        <v>26.21</v>
      </c>
      <c r="O96" s="13"/>
      <c r="P96" s="13">
        <v>3</v>
      </c>
      <c r="Q96" s="36"/>
      <c r="R96" s="13">
        <v>3</v>
      </c>
      <c r="S96" s="19">
        <v>-88.55398702785196</v>
      </c>
      <c r="T96" s="151"/>
      <c r="U96" s="2"/>
    </row>
    <row r="97" spans="1:21" ht="15.4" customHeight="1">
      <c r="A97" s="10">
        <f t="shared" si="0"/>
        <v>90</v>
      </c>
      <c r="B97" s="10" t="s">
        <v>1924</v>
      </c>
      <c r="C97" s="11" t="s">
        <v>1922</v>
      </c>
      <c r="D97" s="11" t="s">
        <v>1923</v>
      </c>
      <c r="E97" s="11"/>
      <c r="F97" s="24" t="s">
        <v>1821</v>
      </c>
      <c r="G97" s="149">
        <v>2</v>
      </c>
      <c r="H97" s="11" t="s">
        <v>1725</v>
      </c>
      <c r="I97" s="150" t="s">
        <v>1822</v>
      </c>
      <c r="J97" s="150" t="s">
        <v>1822</v>
      </c>
      <c r="K97" s="57"/>
      <c r="L97" s="11"/>
      <c r="M97" s="13">
        <v>2524.2800000000002</v>
      </c>
      <c r="N97" s="13">
        <v>75.73</v>
      </c>
      <c r="O97" s="13"/>
      <c r="P97" s="13">
        <v>6</v>
      </c>
      <c r="Q97" s="36"/>
      <c r="R97" s="13">
        <v>6</v>
      </c>
      <c r="S97" s="19">
        <v>-92.077116070249573</v>
      </c>
      <c r="T97" s="151"/>
      <c r="U97" s="2"/>
    </row>
    <row r="98" spans="1:21" ht="15.4" customHeight="1">
      <c r="A98" s="10">
        <f t="shared" si="0"/>
        <v>91</v>
      </c>
      <c r="B98" s="10" t="s">
        <v>1925</v>
      </c>
      <c r="C98" s="11" t="s">
        <v>1795</v>
      </c>
      <c r="D98" s="11" t="s">
        <v>1926</v>
      </c>
      <c r="E98" s="11"/>
      <c r="F98" s="24" t="s">
        <v>1793</v>
      </c>
      <c r="G98" s="149">
        <v>1</v>
      </c>
      <c r="H98" s="11" t="s">
        <v>1725</v>
      </c>
      <c r="I98" s="150" t="s">
        <v>1927</v>
      </c>
      <c r="J98" s="150" t="s">
        <v>1927</v>
      </c>
      <c r="K98" s="57"/>
      <c r="L98" s="11"/>
      <c r="M98" s="13">
        <v>2050</v>
      </c>
      <c r="N98" s="13">
        <v>61.5</v>
      </c>
      <c r="O98" s="13"/>
      <c r="P98" s="13">
        <v>8</v>
      </c>
      <c r="Q98" s="36"/>
      <c r="R98" s="13">
        <v>8</v>
      </c>
      <c r="S98" s="19">
        <v>-86.99186991869918</v>
      </c>
      <c r="T98" s="151"/>
      <c r="U98" s="2"/>
    </row>
    <row r="99" spans="1:21" ht="15.4" customHeight="1">
      <c r="A99" s="10">
        <f t="shared" si="0"/>
        <v>92</v>
      </c>
      <c r="B99" s="10" t="s">
        <v>1928</v>
      </c>
      <c r="C99" s="11" t="s">
        <v>1929</v>
      </c>
      <c r="D99" s="11" t="s">
        <v>1930</v>
      </c>
      <c r="E99" s="11"/>
      <c r="F99" s="24" t="s">
        <v>1793</v>
      </c>
      <c r="G99" s="149">
        <v>1</v>
      </c>
      <c r="H99" s="11" t="s">
        <v>1725</v>
      </c>
      <c r="I99" s="150" t="s">
        <v>1845</v>
      </c>
      <c r="J99" s="150" t="s">
        <v>1845</v>
      </c>
      <c r="K99" s="57"/>
      <c r="L99" s="11"/>
      <c r="M99" s="13">
        <v>854.37</v>
      </c>
      <c r="N99" s="13">
        <v>25.63</v>
      </c>
      <c r="O99" s="13"/>
      <c r="P99" s="13">
        <v>3</v>
      </c>
      <c r="Q99" s="36"/>
      <c r="R99" s="13">
        <v>3</v>
      </c>
      <c r="S99" s="19">
        <v>-88.294966835739359</v>
      </c>
      <c r="T99" s="151"/>
      <c r="U99" s="2"/>
    </row>
    <row r="100" spans="1:21" ht="15.4" customHeight="1">
      <c r="A100" s="10">
        <f t="shared" si="0"/>
        <v>93</v>
      </c>
      <c r="B100" s="10" t="s">
        <v>1931</v>
      </c>
      <c r="C100" s="11" t="s">
        <v>1932</v>
      </c>
      <c r="D100" s="11" t="s">
        <v>1933</v>
      </c>
      <c r="E100" s="11"/>
      <c r="F100" s="24" t="s">
        <v>1934</v>
      </c>
      <c r="G100" s="149">
        <v>1</v>
      </c>
      <c r="H100" s="11" t="s">
        <v>1725</v>
      </c>
      <c r="I100" s="150" t="s">
        <v>1935</v>
      </c>
      <c r="J100" s="150" t="s">
        <v>1935</v>
      </c>
      <c r="K100" s="57"/>
      <c r="L100" s="11"/>
      <c r="M100" s="13">
        <v>504.84</v>
      </c>
      <c r="N100" s="13">
        <v>15.15</v>
      </c>
      <c r="O100" s="13"/>
      <c r="P100" s="13">
        <v>3</v>
      </c>
      <c r="Q100" s="36"/>
      <c r="R100" s="13">
        <v>3</v>
      </c>
      <c r="S100" s="19">
        <v>-80.198019801980209</v>
      </c>
      <c r="T100" s="151"/>
      <c r="U100" s="2"/>
    </row>
    <row r="101" spans="1:21" ht="15.4" customHeight="1">
      <c r="A101" s="10">
        <f t="shared" si="0"/>
        <v>94</v>
      </c>
      <c r="B101" s="10" t="s">
        <v>1936</v>
      </c>
      <c r="C101" s="11" t="s">
        <v>1888</v>
      </c>
      <c r="D101" s="11" t="s">
        <v>1889</v>
      </c>
      <c r="E101" s="11"/>
      <c r="F101" s="24" t="s">
        <v>1780</v>
      </c>
      <c r="G101" s="149">
        <v>4</v>
      </c>
      <c r="H101" s="11" t="s">
        <v>1725</v>
      </c>
      <c r="I101" s="150" t="s">
        <v>1849</v>
      </c>
      <c r="J101" s="150" t="s">
        <v>1849</v>
      </c>
      <c r="K101" s="57"/>
      <c r="L101" s="11"/>
      <c r="M101" s="13">
        <v>3350.44</v>
      </c>
      <c r="N101" s="13">
        <v>100.51</v>
      </c>
      <c r="O101" s="13"/>
      <c r="P101" s="13">
        <v>36</v>
      </c>
      <c r="Q101" s="36"/>
      <c r="R101" s="13">
        <v>36</v>
      </c>
      <c r="S101" s="19">
        <v>-64.182668391204857</v>
      </c>
      <c r="T101" s="151"/>
      <c r="U101" s="2"/>
    </row>
    <row r="102" spans="1:21" ht="15.4" customHeight="1">
      <c r="A102" s="10">
        <f t="shared" si="0"/>
        <v>95</v>
      </c>
      <c r="B102" s="10" t="s">
        <v>1937</v>
      </c>
      <c r="C102" s="11" t="s">
        <v>1873</v>
      </c>
      <c r="D102" s="11" t="s">
        <v>1749</v>
      </c>
      <c r="E102" s="11"/>
      <c r="F102" s="24" t="s">
        <v>1730</v>
      </c>
      <c r="G102" s="149">
        <v>1</v>
      </c>
      <c r="H102" s="11" t="s">
        <v>1725</v>
      </c>
      <c r="I102" s="150" t="s">
        <v>1849</v>
      </c>
      <c r="J102" s="150" t="s">
        <v>1849</v>
      </c>
      <c r="K102" s="57"/>
      <c r="L102" s="11"/>
      <c r="M102" s="13">
        <v>478.63</v>
      </c>
      <c r="N102" s="13">
        <v>14.36</v>
      </c>
      <c r="O102" s="13"/>
      <c r="P102" s="13">
        <v>4</v>
      </c>
      <c r="Q102" s="36"/>
      <c r="R102" s="13">
        <v>4</v>
      </c>
      <c r="S102" s="19">
        <v>-72.144846796657376</v>
      </c>
      <c r="T102" s="151"/>
      <c r="U102" s="2"/>
    </row>
    <row r="103" spans="1:21" ht="15.4" customHeight="1">
      <c r="A103" s="10">
        <f t="shared" si="0"/>
        <v>96</v>
      </c>
      <c r="B103" s="10" t="s">
        <v>1938</v>
      </c>
      <c r="C103" s="11" t="s">
        <v>1788</v>
      </c>
      <c r="D103" s="11" t="s">
        <v>1789</v>
      </c>
      <c r="E103" s="11"/>
      <c r="F103" s="24" t="s">
        <v>1730</v>
      </c>
      <c r="G103" s="149">
        <v>7</v>
      </c>
      <c r="H103" s="11" t="s">
        <v>1725</v>
      </c>
      <c r="I103" s="150" t="s">
        <v>1849</v>
      </c>
      <c r="J103" s="150" t="s">
        <v>1849</v>
      </c>
      <c r="K103" s="57"/>
      <c r="L103" s="11"/>
      <c r="M103" s="13">
        <v>2123.94</v>
      </c>
      <c r="N103" s="13">
        <v>63.72</v>
      </c>
      <c r="O103" s="13"/>
      <c r="P103" s="13">
        <v>28</v>
      </c>
      <c r="Q103" s="36"/>
      <c r="R103" s="13">
        <v>28</v>
      </c>
      <c r="S103" s="19">
        <v>-56.057752667922159</v>
      </c>
      <c r="T103" s="151"/>
      <c r="U103" s="2"/>
    </row>
    <row r="104" spans="1:21" ht="15.4" customHeight="1">
      <c r="A104" s="10">
        <f t="shared" si="0"/>
        <v>97</v>
      </c>
      <c r="B104" s="10" t="s">
        <v>1939</v>
      </c>
      <c r="C104" s="11" t="s">
        <v>1788</v>
      </c>
      <c r="D104" s="11" t="s">
        <v>1789</v>
      </c>
      <c r="E104" s="11"/>
      <c r="F104" s="24" t="s">
        <v>1730</v>
      </c>
      <c r="G104" s="149">
        <v>8</v>
      </c>
      <c r="H104" s="11" t="s">
        <v>1725</v>
      </c>
      <c r="I104" s="150" t="s">
        <v>1849</v>
      </c>
      <c r="J104" s="150" t="s">
        <v>1849</v>
      </c>
      <c r="K104" s="57"/>
      <c r="L104" s="11"/>
      <c r="M104" s="13">
        <v>2427.35</v>
      </c>
      <c r="N104" s="13">
        <v>72.819999999999993</v>
      </c>
      <c r="O104" s="13"/>
      <c r="P104" s="13">
        <v>32</v>
      </c>
      <c r="Q104" s="36"/>
      <c r="R104" s="13">
        <v>32</v>
      </c>
      <c r="S104" s="19">
        <v>-56.056028563581428</v>
      </c>
      <c r="T104" s="151"/>
      <c r="U104" s="2"/>
    </row>
    <row r="105" spans="1:21" ht="15.4" customHeight="1">
      <c r="A105" s="10">
        <f t="shared" si="0"/>
        <v>98</v>
      </c>
      <c r="B105" s="10" t="s">
        <v>1940</v>
      </c>
      <c r="C105" s="11" t="s">
        <v>1847</v>
      </c>
      <c r="D105" s="11" t="s">
        <v>1848</v>
      </c>
      <c r="E105" s="11"/>
      <c r="F105" s="24" t="s">
        <v>1724</v>
      </c>
      <c r="G105" s="149">
        <v>1</v>
      </c>
      <c r="H105" s="11" t="s">
        <v>1725</v>
      </c>
      <c r="I105" s="150" t="s">
        <v>1849</v>
      </c>
      <c r="J105" s="150" t="s">
        <v>1849</v>
      </c>
      <c r="K105" s="57"/>
      <c r="L105" s="11"/>
      <c r="M105" s="13">
        <v>1349.57</v>
      </c>
      <c r="N105" s="13">
        <v>40.49</v>
      </c>
      <c r="O105" s="13"/>
      <c r="P105" s="13">
        <v>4</v>
      </c>
      <c r="Q105" s="36"/>
      <c r="R105" s="13">
        <v>4</v>
      </c>
      <c r="S105" s="19">
        <v>-90.121017535193872</v>
      </c>
      <c r="T105" s="151"/>
      <c r="U105" s="2"/>
    </row>
    <row r="106" spans="1:21" ht="15.4" customHeight="1">
      <c r="A106" s="10">
        <f t="shared" si="0"/>
        <v>99</v>
      </c>
      <c r="B106" s="10" t="s">
        <v>1941</v>
      </c>
      <c r="C106" s="11" t="s">
        <v>1855</v>
      </c>
      <c r="D106" s="11" t="s">
        <v>1856</v>
      </c>
      <c r="E106" s="11"/>
      <c r="F106" s="24" t="s">
        <v>1724</v>
      </c>
      <c r="G106" s="149">
        <v>7</v>
      </c>
      <c r="H106" s="11" t="s">
        <v>1725</v>
      </c>
      <c r="I106" s="150" t="s">
        <v>1849</v>
      </c>
      <c r="J106" s="150" t="s">
        <v>1849</v>
      </c>
      <c r="K106" s="57"/>
      <c r="L106" s="11"/>
      <c r="M106" s="13">
        <v>5324.79</v>
      </c>
      <c r="N106" s="13">
        <v>159.74</v>
      </c>
      <c r="O106" s="13"/>
      <c r="P106" s="13">
        <v>28</v>
      </c>
      <c r="Q106" s="36"/>
      <c r="R106" s="13">
        <v>28</v>
      </c>
      <c r="S106" s="19">
        <v>-82.471516213847508</v>
      </c>
      <c r="T106" s="151"/>
      <c r="U106" s="2"/>
    </row>
    <row r="107" spans="1:21" ht="15.4" customHeight="1">
      <c r="A107" s="10">
        <f t="shared" si="0"/>
        <v>100</v>
      </c>
      <c r="B107" s="10" t="s">
        <v>1942</v>
      </c>
      <c r="C107" s="11" t="s">
        <v>1855</v>
      </c>
      <c r="D107" s="11" t="s">
        <v>1943</v>
      </c>
      <c r="E107" s="11"/>
      <c r="F107" s="24" t="s">
        <v>1724</v>
      </c>
      <c r="G107" s="149">
        <v>1</v>
      </c>
      <c r="H107" s="11" t="s">
        <v>1725</v>
      </c>
      <c r="I107" s="150" t="s">
        <v>1944</v>
      </c>
      <c r="J107" s="150" t="s">
        <v>1944</v>
      </c>
      <c r="K107" s="57"/>
      <c r="L107" s="11"/>
      <c r="M107" s="13">
        <v>1011.97</v>
      </c>
      <c r="N107" s="13">
        <v>30.36</v>
      </c>
      <c r="O107" s="13"/>
      <c r="P107" s="13">
        <v>4</v>
      </c>
      <c r="Q107" s="36"/>
      <c r="R107" s="13">
        <v>4</v>
      </c>
      <c r="S107" s="19">
        <v>-86.824769433465093</v>
      </c>
      <c r="T107" s="151"/>
      <c r="U107" s="2"/>
    </row>
    <row r="108" spans="1:21" ht="15.4" customHeight="1">
      <c r="A108" s="10">
        <f t="shared" si="0"/>
        <v>101</v>
      </c>
      <c r="B108" s="10" t="s">
        <v>1945</v>
      </c>
      <c r="C108" s="11" t="s">
        <v>1855</v>
      </c>
      <c r="D108" s="11" t="s">
        <v>1946</v>
      </c>
      <c r="E108" s="11"/>
      <c r="F108" s="24" t="s">
        <v>1724</v>
      </c>
      <c r="G108" s="149">
        <v>3</v>
      </c>
      <c r="H108" s="11" t="s">
        <v>1725</v>
      </c>
      <c r="I108" s="150" t="s">
        <v>1944</v>
      </c>
      <c r="J108" s="150" t="s">
        <v>1944</v>
      </c>
      <c r="K108" s="57"/>
      <c r="L108" s="11"/>
      <c r="M108" s="13">
        <v>238.46</v>
      </c>
      <c r="N108" s="13">
        <v>7.15</v>
      </c>
      <c r="O108" s="13"/>
      <c r="P108" s="13">
        <v>12</v>
      </c>
      <c r="Q108" s="36"/>
      <c r="R108" s="13">
        <v>12</v>
      </c>
      <c r="S108" s="19">
        <v>67.832167832167826</v>
      </c>
      <c r="T108" s="151"/>
      <c r="U108" s="2"/>
    </row>
    <row r="109" spans="1:21" ht="15.4" customHeight="1">
      <c r="A109" s="10">
        <f t="shared" si="0"/>
        <v>102</v>
      </c>
      <c r="B109" s="10" t="s">
        <v>1947</v>
      </c>
      <c r="C109" s="11" t="s">
        <v>1862</v>
      </c>
      <c r="D109" s="11" t="s">
        <v>1863</v>
      </c>
      <c r="E109" s="11"/>
      <c r="F109" s="24" t="s">
        <v>1821</v>
      </c>
      <c r="G109" s="149">
        <v>1</v>
      </c>
      <c r="H109" s="11" t="s">
        <v>1725</v>
      </c>
      <c r="I109" s="150" t="s">
        <v>1754</v>
      </c>
      <c r="J109" s="150" t="s">
        <v>1754</v>
      </c>
      <c r="K109" s="57"/>
      <c r="L109" s="11"/>
      <c r="M109" s="13">
        <v>1141.8800000000001</v>
      </c>
      <c r="N109" s="13">
        <v>34.26</v>
      </c>
      <c r="O109" s="13"/>
      <c r="P109" s="13">
        <v>4</v>
      </c>
      <c r="Q109" s="36"/>
      <c r="R109" s="13">
        <v>4</v>
      </c>
      <c r="S109" s="19">
        <v>-88.324576765907764</v>
      </c>
      <c r="T109" s="151"/>
      <c r="U109" s="2"/>
    </row>
    <row r="110" spans="1:21" ht="15.4" customHeight="1">
      <c r="A110" s="10">
        <f t="shared" si="0"/>
        <v>103</v>
      </c>
      <c r="B110" s="10" t="s">
        <v>1948</v>
      </c>
      <c r="C110" s="11" t="s">
        <v>1862</v>
      </c>
      <c r="D110" s="11" t="s">
        <v>1863</v>
      </c>
      <c r="E110" s="11"/>
      <c r="F110" s="24" t="s">
        <v>1821</v>
      </c>
      <c r="G110" s="149">
        <v>1</v>
      </c>
      <c r="H110" s="11" t="s">
        <v>1725</v>
      </c>
      <c r="I110" s="150" t="s">
        <v>1754</v>
      </c>
      <c r="J110" s="150" t="s">
        <v>1754</v>
      </c>
      <c r="K110" s="57"/>
      <c r="L110" s="11"/>
      <c r="M110" s="13">
        <v>1141.8800000000001</v>
      </c>
      <c r="N110" s="13">
        <v>34.26</v>
      </c>
      <c r="O110" s="13"/>
      <c r="P110" s="13">
        <v>4</v>
      </c>
      <c r="Q110" s="36"/>
      <c r="R110" s="13">
        <v>4</v>
      </c>
      <c r="S110" s="19">
        <v>-88.324576765907764</v>
      </c>
      <c r="T110" s="151"/>
      <c r="U110" s="2"/>
    </row>
    <row r="111" spans="1:21" ht="15.4" customHeight="1">
      <c r="A111" s="10">
        <f t="shared" si="0"/>
        <v>104</v>
      </c>
      <c r="B111" s="10" t="s">
        <v>1949</v>
      </c>
      <c r="C111" s="11" t="s">
        <v>1862</v>
      </c>
      <c r="D111" s="11" t="s">
        <v>1863</v>
      </c>
      <c r="E111" s="11"/>
      <c r="F111" s="24" t="s">
        <v>1821</v>
      </c>
      <c r="G111" s="149">
        <v>1</v>
      </c>
      <c r="H111" s="11" t="s">
        <v>1725</v>
      </c>
      <c r="I111" s="150" t="s">
        <v>1754</v>
      </c>
      <c r="J111" s="150" t="s">
        <v>1754</v>
      </c>
      <c r="K111" s="57"/>
      <c r="L111" s="11"/>
      <c r="M111" s="13">
        <v>1141.8800000000001</v>
      </c>
      <c r="N111" s="13">
        <v>34.26</v>
      </c>
      <c r="O111" s="13"/>
      <c r="P111" s="13">
        <v>4</v>
      </c>
      <c r="Q111" s="36"/>
      <c r="R111" s="13">
        <v>4</v>
      </c>
      <c r="S111" s="19">
        <v>-88.324576765907764</v>
      </c>
      <c r="T111" s="151"/>
      <c r="U111" s="2"/>
    </row>
    <row r="112" spans="1:21" ht="15.4" customHeight="1">
      <c r="A112" s="10">
        <f t="shared" si="0"/>
        <v>105</v>
      </c>
      <c r="B112" s="10" t="s">
        <v>1950</v>
      </c>
      <c r="C112" s="11" t="s">
        <v>1862</v>
      </c>
      <c r="D112" s="11" t="s">
        <v>1863</v>
      </c>
      <c r="E112" s="11"/>
      <c r="F112" s="24" t="s">
        <v>1821</v>
      </c>
      <c r="G112" s="149">
        <v>1</v>
      </c>
      <c r="H112" s="11" t="s">
        <v>1725</v>
      </c>
      <c r="I112" s="150" t="s">
        <v>1754</v>
      </c>
      <c r="J112" s="150" t="s">
        <v>1754</v>
      </c>
      <c r="K112" s="57"/>
      <c r="L112" s="11"/>
      <c r="M112" s="13">
        <v>1141.8800000000001</v>
      </c>
      <c r="N112" s="13">
        <v>34.26</v>
      </c>
      <c r="O112" s="13"/>
      <c r="P112" s="13">
        <v>4</v>
      </c>
      <c r="Q112" s="36"/>
      <c r="R112" s="13">
        <v>4</v>
      </c>
      <c r="S112" s="19">
        <v>-88.324576765907764</v>
      </c>
      <c r="T112" s="151"/>
      <c r="U112" s="2"/>
    </row>
    <row r="113" spans="1:21" ht="15.4" customHeight="1">
      <c r="A113" s="10">
        <f t="shared" si="0"/>
        <v>106</v>
      </c>
      <c r="B113" s="10" t="s">
        <v>1951</v>
      </c>
      <c r="C113" s="11" t="s">
        <v>1862</v>
      </c>
      <c r="D113" s="11" t="s">
        <v>1863</v>
      </c>
      <c r="E113" s="11"/>
      <c r="F113" s="24" t="s">
        <v>1821</v>
      </c>
      <c r="G113" s="149">
        <v>1</v>
      </c>
      <c r="H113" s="11" t="s">
        <v>1725</v>
      </c>
      <c r="I113" s="150" t="s">
        <v>1754</v>
      </c>
      <c r="J113" s="150" t="s">
        <v>1754</v>
      </c>
      <c r="K113" s="57"/>
      <c r="L113" s="11"/>
      <c r="M113" s="13">
        <v>1141.8800000000001</v>
      </c>
      <c r="N113" s="13">
        <v>34.26</v>
      </c>
      <c r="O113" s="13"/>
      <c r="P113" s="13">
        <v>4</v>
      </c>
      <c r="Q113" s="36"/>
      <c r="R113" s="13">
        <v>4</v>
      </c>
      <c r="S113" s="19">
        <v>-88.324576765907764</v>
      </c>
      <c r="T113" s="151"/>
      <c r="U113" s="2"/>
    </row>
    <row r="114" spans="1:21" ht="15.4" customHeight="1">
      <c r="A114" s="10">
        <f t="shared" si="0"/>
        <v>107</v>
      </c>
      <c r="B114" s="10" t="s">
        <v>1952</v>
      </c>
      <c r="C114" s="11" t="s">
        <v>1862</v>
      </c>
      <c r="D114" s="11" t="s">
        <v>1863</v>
      </c>
      <c r="E114" s="11"/>
      <c r="F114" s="24" t="s">
        <v>1821</v>
      </c>
      <c r="G114" s="149">
        <v>1</v>
      </c>
      <c r="H114" s="11" t="s">
        <v>1725</v>
      </c>
      <c r="I114" s="150" t="s">
        <v>1754</v>
      </c>
      <c r="J114" s="150" t="s">
        <v>1754</v>
      </c>
      <c r="K114" s="57"/>
      <c r="L114" s="11"/>
      <c r="M114" s="13">
        <v>1141.8800000000001</v>
      </c>
      <c r="N114" s="13">
        <v>34.26</v>
      </c>
      <c r="O114" s="13"/>
      <c r="P114" s="13">
        <v>4</v>
      </c>
      <c r="Q114" s="36"/>
      <c r="R114" s="13">
        <v>4</v>
      </c>
      <c r="S114" s="19">
        <v>-88.324576765907764</v>
      </c>
      <c r="T114" s="151"/>
      <c r="U114" s="2"/>
    </row>
    <row r="115" spans="1:21" ht="15.4" customHeight="1">
      <c r="A115" s="10">
        <f t="shared" si="0"/>
        <v>108</v>
      </c>
      <c r="B115" s="10" t="s">
        <v>1953</v>
      </c>
      <c r="C115" s="11" t="s">
        <v>1862</v>
      </c>
      <c r="D115" s="11" t="s">
        <v>1863</v>
      </c>
      <c r="E115" s="11"/>
      <c r="F115" s="24" t="s">
        <v>1821</v>
      </c>
      <c r="G115" s="149">
        <v>1</v>
      </c>
      <c r="H115" s="11" t="s">
        <v>1725</v>
      </c>
      <c r="I115" s="150" t="s">
        <v>1754</v>
      </c>
      <c r="J115" s="150" t="s">
        <v>1754</v>
      </c>
      <c r="K115" s="57"/>
      <c r="L115" s="11"/>
      <c r="M115" s="13">
        <v>1141.8800000000001</v>
      </c>
      <c r="N115" s="13">
        <v>34.26</v>
      </c>
      <c r="O115" s="13"/>
      <c r="P115" s="13">
        <v>4</v>
      </c>
      <c r="Q115" s="36"/>
      <c r="R115" s="13">
        <v>4</v>
      </c>
      <c r="S115" s="19">
        <v>-88.324576765907764</v>
      </c>
      <c r="T115" s="151"/>
      <c r="U115" s="2"/>
    </row>
    <row r="116" spans="1:21" ht="15.4" customHeight="1">
      <c r="A116" s="10">
        <f t="shared" si="0"/>
        <v>109</v>
      </c>
      <c r="B116" s="10" t="s">
        <v>1954</v>
      </c>
      <c r="C116" s="11" t="s">
        <v>1862</v>
      </c>
      <c r="D116" s="11" t="s">
        <v>1863</v>
      </c>
      <c r="E116" s="11"/>
      <c r="F116" s="24" t="s">
        <v>1821</v>
      </c>
      <c r="G116" s="149">
        <v>1</v>
      </c>
      <c r="H116" s="11" t="s">
        <v>1725</v>
      </c>
      <c r="I116" s="150" t="s">
        <v>1754</v>
      </c>
      <c r="J116" s="150" t="s">
        <v>1754</v>
      </c>
      <c r="K116" s="57"/>
      <c r="L116" s="11"/>
      <c r="M116" s="13">
        <v>1141.8800000000001</v>
      </c>
      <c r="N116" s="13">
        <v>34.26</v>
      </c>
      <c r="O116" s="13"/>
      <c r="P116" s="13">
        <v>4</v>
      </c>
      <c r="Q116" s="36"/>
      <c r="R116" s="13">
        <v>4</v>
      </c>
      <c r="S116" s="19">
        <v>-88.324576765907764</v>
      </c>
      <c r="T116" s="151"/>
      <c r="U116" s="2"/>
    </row>
    <row r="117" spans="1:21" ht="15.4" customHeight="1">
      <c r="A117" s="10">
        <f t="shared" si="0"/>
        <v>110</v>
      </c>
      <c r="B117" s="10" t="s">
        <v>1955</v>
      </c>
      <c r="C117" s="11" t="s">
        <v>1862</v>
      </c>
      <c r="D117" s="11" t="s">
        <v>1863</v>
      </c>
      <c r="E117" s="11"/>
      <c r="F117" s="24" t="s">
        <v>1821</v>
      </c>
      <c r="G117" s="149">
        <v>1</v>
      </c>
      <c r="H117" s="11" t="s">
        <v>1725</v>
      </c>
      <c r="I117" s="150" t="s">
        <v>1754</v>
      </c>
      <c r="J117" s="150" t="s">
        <v>1754</v>
      </c>
      <c r="K117" s="57"/>
      <c r="L117" s="11"/>
      <c r="M117" s="13">
        <v>1141.8800000000001</v>
      </c>
      <c r="N117" s="13">
        <v>34.26</v>
      </c>
      <c r="O117" s="13"/>
      <c r="P117" s="13">
        <v>4</v>
      </c>
      <c r="Q117" s="36"/>
      <c r="R117" s="13">
        <v>4</v>
      </c>
      <c r="S117" s="19">
        <v>-88.324576765907764</v>
      </c>
      <c r="T117" s="151"/>
      <c r="U117" s="2"/>
    </row>
    <row r="118" spans="1:21" ht="15.4" customHeight="1">
      <c r="A118" s="10">
        <f t="shared" si="0"/>
        <v>111</v>
      </c>
      <c r="B118" s="10" t="s">
        <v>1956</v>
      </c>
      <c r="C118" s="11" t="s">
        <v>1862</v>
      </c>
      <c r="D118" s="11" t="s">
        <v>1863</v>
      </c>
      <c r="E118" s="11"/>
      <c r="F118" s="24" t="s">
        <v>1821</v>
      </c>
      <c r="G118" s="149">
        <v>1</v>
      </c>
      <c r="H118" s="11" t="s">
        <v>1725</v>
      </c>
      <c r="I118" s="150" t="s">
        <v>1754</v>
      </c>
      <c r="J118" s="150" t="s">
        <v>1754</v>
      </c>
      <c r="K118" s="57"/>
      <c r="L118" s="11"/>
      <c r="M118" s="13">
        <v>1141.8800000000001</v>
      </c>
      <c r="N118" s="13">
        <v>34.26</v>
      </c>
      <c r="O118" s="13"/>
      <c r="P118" s="13">
        <v>4</v>
      </c>
      <c r="Q118" s="36"/>
      <c r="R118" s="13">
        <v>4</v>
      </c>
      <c r="S118" s="19">
        <v>-88.324576765907764</v>
      </c>
      <c r="T118" s="151"/>
      <c r="U118" s="2"/>
    </row>
    <row r="119" spans="1:21" ht="15.4" customHeight="1">
      <c r="A119" s="10">
        <f t="shared" si="0"/>
        <v>112</v>
      </c>
      <c r="B119" s="10" t="s">
        <v>1957</v>
      </c>
      <c r="C119" s="11" t="s">
        <v>1839</v>
      </c>
      <c r="D119" s="11" t="s">
        <v>1840</v>
      </c>
      <c r="E119" s="11"/>
      <c r="F119" s="24" t="s">
        <v>1793</v>
      </c>
      <c r="G119" s="149">
        <v>1</v>
      </c>
      <c r="H119" s="11" t="s">
        <v>1725</v>
      </c>
      <c r="I119" s="150" t="s">
        <v>1958</v>
      </c>
      <c r="J119" s="150" t="s">
        <v>1958</v>
      </c>
      <c r="K119" s="57"/>
      <c r="L119" s="11"/>
      <c r="M119" s="13">
        <v>3260</v>
      </c>
      <c r="N119" s="13">
        <v>97.8</v>
      </c>
      <c r="O119" s="13"/>
      <c r="P119" s="13">
        <v>19</v>
      </c>
      <c r="Q119" s="36"/>
      <c r="R119" s="13">
        <v>19</v>
      </c>
      <c r="S119" s="19">
        <v>-80.572597137014313</v>
      </c>
      <c r="T119" s="151"/>
      <c r="U119" s="2"/>
    </row>
    <row r="120" spans="1:21" ht="15.4" customHeight="1">
      <c r="A120" s="10">
        <f t="shared" si="0"/>
        <v>113</v>
      </c>
      <c r="B120" s="10" t="s">
        <v>1959</v>
      </c>
      <c r="C120" s="11" t="s">
        <v>1839</v>
      </c>
      <c r="D120" s="11" t="s">
        <v>1840</v>
      </c>
      <c r="E120" s="11"/>
      <c r="F120" s="24" t="s">
        <v>1793</v>
      </c>
      <c r="G120" s="149">
        <v>1</v>
      </c>
      <c r="H120" s="11" t="s">
        <v>1725</v>
      </c>
      <c r="I120" s="150" t="s">
        <v>1958</v>
      </c>
      <c r="J120" s="150" t="s">
        <v>1958</v>
      </c>
      <c r="K120" s="57"/>
      <c r="L120" s="11"/>
      <c r="M120" s="13">
        <v>3260</v>
      </c>
      <c r="N120" s="13">
        <v>97.8</v>
      </c>
      <c r="O120" s="13"/>
      <c r="P120" s="13">
        <v>19</v>
      </c>
      <c r="Q120" s="36"/>
      <c r="R120" s="13">
        <v>19</v>
      </c>
      <c r="S120" s="19">
        <v>-80.572597137014313</v>
      </c>
      <c r="T120" s="151"/>
      <c r="U120" s="2"/>
    </row>
    <row r="121" spans="1:21" ht="15.4" customHeight="1">
      <c r="A121" s="10">
        <f t="shared" si="0"/>
        <v>114</v>
      </c>
      <c r="B121" s="10" t="s">
        <v>1960</v>
      </c>
      <c r="C121" s="11" t="s">
        <v>1831</v>
      </c>
      <c r="D121" s="11" t="s">
        <v>1961</v>
      </c>
      <c r="E121" s="11"/>
      <c r="F121" s="24" t="s">
        <v>1793</v>
      </c>
      <c r="G121" s="149">
        <v>1</v>
      </c>
      <c r="H121" s="11" t="s">
        <v>1725</v>
      </c>
      <c r="I121" s="150" t="s">
        <v>1962</v>
      </c>
      <c r="J121" s="150" t="s">
        <v>1962</v>
      </c>
      <c r="K121" s="57"/>
      <c r="L121" s="11"/>
      <c r="M121" s="13">
        <v>8893</v>
      </c>
      <c r="N121" s="13">
        <v>266.79000000000002</v>
      </c>
      <c r="O121" s="13"/>
      <c r="P121" s="13">
        <v>18</v>
      </c>
      <c r="Q121" s="36"/>
      <c r="R121" s="13">
        <v>18</v>
      </c>
      <c r="S121" s="19">
        <v>-93.253120431800298</v>
      </c>
      <c r="T121" s="151"/>
      <c r="U121" s="2"/>
    </row>
    <row r="122" spans="1:21" ht="15.4" customHeight="1">
      <c r="A122" s="10">
        <f t="shared" si="0"/>
        <v>115</v>
      </c>
      <c r="B122" s="10" t="s">
        <v>1963</v>
      </c>
      <c r="C122" s="11" t="s">
        <v>1795</v>
      </c>
      <c r="D122" s="11" t="s">
        <v>1964</v>
      </c>
      <c r="E122" s="11"/>
      <c r="F122" s="24" t="s">
        <v>1793</v>
      </c>
      <c r="G122" s="149">
        <v>1</v>
      </c>
      <c r="H122" s="11" t="s">
        <v>1725</v>
      </c>
      <c r="I122" s="150" t="s">
        <v>1965</v>
      </c>
      <c r="J122" s="150" t="s">
        <v>1965</v>
      </c>
      <c r="K122" s="57"/>
      <c r="L122" s="11"/>
      <c r="M122" s="13">
        <v>8250</v>
      </c>
      <c r="N122" s="13">
        <v>247.5</v>
      </c>
      <c r="O122" s="13"/>
      <c r="P122" s="13">
        <v>8</v>
      </c>
      <c r="Q122" s="36"/>
      <c r="R122" s="13">
        <v>8</v>
      </c>
      <c r="S122" s="19">
        <v>-96.767676767676775</v>
      </c>
      <c r="T122" s="151"/>
      <c r="U122" s="2"/>
    </row>
    <row r="123" spans="1:21" ht="15.4" customHeight="1">
      <c r="A123" s="10">
        <f t="shared" si="0"/>
        <v>116</v>
      </c>
      <c r="B123" s="10" t="s">
        <v>1966</v>
      </c>
      <c r="C123" s="11" t="s">
        <v>1795</v>
      </c>
      <c r="D123" s="11" t="s">
        <v>1967</v>
      </c>
      <c r="E123" s="11"/>
      <c r="F123" s="24" t="s">
        <v>1793</v>
      </c>
      <c r="G123" s="149">
        <v>1</v>
      </c>
      <c r="H123" s="11" t="s">
        <v>1725</v>
      </c>
      <c r="I123" s="150" t="s">
        <v>1751</v>
      </c>
      <c r="J123" s="150" t="s">
        <v>1751</v>
      </c>
      <c r="K123" s="57"/>
      <c r="L123" s="11"/>
      <c r="M123" s="13">
        <v>3689.32</v>
      </c>
      <c r="N123" s="13">
        <v>110.68</v>
      </c>
      <c r="O123" s="13"/>
      <c r="P123" s="13">
        <v>8</v>
      </c>
      <c r="Q123" s="36"/>
      <c r="R123" s="13">
        <v>8</v>
      </c>
      <c r="S123" s="19">
        <v>-92.771955186122156</v>
      </c>
      <c r="T123" s="151"/>
      <c r="U123" s="2"/>
    </row>
    <row r="124" spans="1:21" ht="15.4" customHeight="1">
      <c r="A124" s="10">
        <f t="shared" si="0"/>
        <v>117</v>
      </c>
      <c r="B124" s="10" t="s">
        <v>1968</v>
      </c>
      <c r="C124" s="11" t="s">
        <v>1969</v>
      </c>
      <c r="D124" s="11" t="s">
        <v>1970</v>
      </c>
      <c r="E124" s="11"/>
      <c r="F124" s="24" t="s">
        <v>1821</v>
      </c>
      <c r="G124" s="149">
        <v>1</v>
      </c>
      <c r="H124" s="11" t="s">
        <v>1725</v>
      </c>
      <c r="I124" s="150" t="s">
        <v>1971</v>
      </c>
      <c r="J124" s="150" t="s">
        <v>1971</v>
      </c>
      <c r="K124" s="57"/>
      <c r="L124" s="11"/>
      <c r="M124" s="13">
        <v>436.89</v>
      </c>
      <c r="N124" s="13">
        <v>13.11</v>
      </c>
      <c r="O124" s="13"/>
      <c r="P124" s="13">
        <v>3</v>
      </c>
      <c r="Q124" s="36"/>
      <c r="R124" s="13">
        <v>3</v>
      </c>
      <c r="S124" s="19">
        <v>-77.116704805491992</v>
      </c>
      <c r="T124" s="151"/>
      <c r="U124" s="2"/>
    </row>
    <row r="125" spans="1:21" ht="15.4" customHeight="1">
      <c r="A125" s="10">
        <f t="shared" si="0"/>
        <v>118</v>
      </c>
      <c r="B125" s="10" t="s">
        <v>1972</v>
      </c>
      <c r="C125" s="11" t="s">
        <v>1973</v>
      </c>
      <c r="D125" s="11" t="s">
        <v>1973</v>
      </c>
      <c r="E125" s="11"/>
      <c r="F125" s="24" t="s">
        <v>1793</v>
      </c>
      <c r="G125" s="149">
        <v>1</v>
      </c>
      <c r="H125" s="11" t="s">
        <v>1725</v>
      </c>
      <c r="I125" s="150" t="s">
        <v>1974</v>
      </c>
      <c r="J125" s="150" t="s">
        <v>1974</v>
      </c>
      <c r="K125" s="57"/>
      <c r="L125" s="11"/>
      <c r="M125" s="13">
        <v>758</v>
      </c>
      <c r="N125" s="13">
        <v>22.74</v>
      </c>
      <c r="O125" s="13"/>
      <c r="P125" s="13">
        <v>4</v>
      </c>
      <c r="Q125" s="36"/>
      <c r="R125" s="13">
        <v>4</v>
      </c>
      <c r="S125" s="19">
        <v>-82.409850483729102</v>
      </c>
      <c r="T125" s="151"/>
      <c r="U125" s="2"/>
    </row>
    <row r="126" spans="1:21" ht="15.4" customHeight="1">
      <c r="A126" s="10">
        <f t="shared" si="0"/>
        <v>119</v>
      </c>
      <c r="B126" s="10" t="s">
        <v>1975</v>
      </c>
      <c r="C126" s="11" t="s">
        <v>1847</v>
      </c>
      <c r="D126" s="11" t="s">
        <v>1848</v>
      </c>
      <c r="E126" s="11"/>
      <c r="F126" s="24" t="s">
        <v>1724</v>
      </c>
      <c r="G126" s="149">
        <v>1</v>
      </c>
      <c r="H126" s="11" t="s">
        <v>1725</v>
      </c>
      <c r="I126" s="150" t="s">
        <v>1849</v>
      </c>
      <c r="J126" s="150" t="s">
        <v>1849</v>
      </c>
      <c r="K126" s="57"/>
      <c r="L126" s="11"/>
      <c r="M126" s="13">
        <v>1349.57</v>
      </c>
      <c r="N126" s="13">
        <v>40.49</v>
      </c>
      <c r="O126" s="13"/>
      <c r="P126" s="13">
        <v>4</v>
      </c>
      <c r="Q126" s="36"/>
      <c r="R126" s="13">
        <v>4</v>
      </c>
      <c r="S126" s="19">
        <v>-90.121017535193872</v>
      </c>
      <c r="T126" s="151"/>
      <c r="U126" s="2"/>
    </row>
    <row r="127" spans="1:21" ht="15.4" customHeight="1">
      <c r="A127" s="10">
        <f t="shared" si="0"/>
        <v>120</v>
      </c>
      <c r="B127" s="10" t="s">
        <v>1976</v>
      </c>
      <c r="C127" s="11" t="s">
        <v>1855</v>
      </c>
      <c r="D127" s="11" t="s">
        <v>1856</v>
      </c>
      <c r="E127" s="11"/>
      <c r="F127" s="24" t="s">
        <v>1724</v>
      </c>
      <c r="G127" s="149">
        <v>1</v>
      </c>
      <c r="H127" s="11" t="s">
        <v>1725</v>
      </c>
      <c r="I127" s="150" t="s">
        <v>1849</v>
      </c>
      <c r="J127" s="150" t="s">
        <v>1849</v>
      </c>
      <c r="K127" s="57"/>
      <c r="L127" s="11"/>
      <c r="M127" s="13">
        <v>760.68</v>
      </c>
      <c r="N127" s="13">
        <v>22.82</v>
      </c>
      <c r="O127" s="13"/>
      <c r="P127" s="13">
        <v>4</v>
      </c>
      <c r="Q127" s="36"/>
      <c r="R127" s="13">
        <v>4</v>
      </c>
      <c r="S127" s="19">
        <v>-82.471516213847508</v>
      </c>
      <c r="T127" s="151"/>
      <c r="U127" s="2"/>
    </row>
    <row r="128" spans="1:21" ht="15.4" customHeight="1">
      <c r="A128" s="10">
        <f t="shared" si="0"/>
        <v>121</v>
      </c>
      <c r="B128" s="10" t="s">
        <v>1977</v>
      </c>
      <c r="C128" s="11" t="s">
        <v>1855</v>
      </c>
      <c r="D128" s="11" t="s">
        <v>1856</v>
      </c>
      <c r="E128" s="11"/>
      <c r="F128" s="24" t="s">
        <v>1724</v>
      </c>
      <c r="G128" s="149">
        <v>1</v>
      </c>
      <c r="H128" s="11" t="s">
        <v>1725</v>
      </c>
      <c r="I128" s="150" t="s">
        <v>1849</v>
      </c>
      <c r="J128" s="150" t="s">
        <v>1849</v>
      </c>
      <c r="K128" s="57"/>
      <c r="L128" s="11"/>
      <c r="M128" s="13">
        <v>760.68</v>
      </c>
      <c r="N128" s="13">
        <v>22.82</v>
      </c>
      <c r="O128" s="13"/>
      <c r="P128" s="13">
        <v>4</v>
      </c>
      <c r="Q128" s="36"/>
      <c r="R128" s="13">
        <v>4</v>
      </c>
      <c r="S128" s="19">
        <v>-82.471516213847508</v>
      </c>
      <c r="T128" s="151"/>
      <c r="U128" s="2"/>
    </row>
    <row r="129" spans="1:21" ht="15.4" customHeight="1">
      <c r="A129" s="10">
        <f t="shared" si="0"/>
        <v>122</v>
      </c>
      <c r="B129" s="10" t="s">
        <v>1978</v>
      </c>
      <c r="C129" s="11" t="s">
        <v>1855</v>
      </c>
      <c r="D129" s="11" t="s">
        <v>1856</v>
      </c>
      <c r="E129" s="11"/>
      <c r="F129" s="24" t="s">
        <v>1724</v>
      </c>
      <c r="G129" s="149">
        <v>1</v>
      </c>
      <c r="H129" s="11" t="s">
        <v>1725</v>
      </c>
      <c r="I129" s="150" t="s">
        <v>1849</v>
      </c>
      <c r="J129" s="150" t="s">
        <v>1849</v>
      </c>
      <c r="K129" s="57"/>
      <c r="L129" s="11"/>
      <c r="M129" s="13">
        <v>760.68</v>
      </c>
      <c r="N129" s="13">
        <v>22.82</v>
      </c>
      <c r="O129" s="13"/>
      <c r="P129" s="13">
        <v>4</v>
      </c>
      <c r="Q129" s="36"/>
      <c r="R129" s="13">
        <v>4</v>
      </c>
      <c r="S129" s="19">
        <v>-82.471516213847508</v>
      </c>
      <c r="T129" s="151"/>
      <c r="U129" s="2"/>
    </row>
    <row r="130" spans="1:21" ht="15.4" customHeight="1">
      <c r="A130" s="10">
        <f t="shared" si="0"/>
        <v>123</v>
      </c>
      <c r="B130" s="10" t="s">
        <v>1979</v>
      </c>
      <c r="C130" s="11" t="s">
        <v>1855</v>
      </c>
      <c r="D130" s="11" t="s">
        <v>1856</v>
      </c>
      <c r="E130" s="11"/>
      <c r="F130" s="24" t="s">
        <v>1724</v>
      </c>
      <c r="G130" s="149">
        <v>1</v>
      </c>
      <c r="H130" s="11" t="s">
        <v>1725</v>
      </c>
      <c r="I130" s="150" t="s">
        <v>1849</v>
      </c>
      <c r="J130" s="150" t="s">
        <v>1849</v>
      </c>
      <c r="K130" s="57"/>
      <c r="L130" s="11"/>
      <c r="M130" s="13">
        <v>760.68</v>
      </c>
      <c r="N130" s="13">
        <v>22.82</v>
      </c>
      <c r="O130" s="13"/>
      <c r="P130" s="13">
        <v>4</v>
      </c>
      <c r="Q130" s="36"/>
      <c r="R130" s="13">
        <v>4</v>
      </c>
      <c r="S130" s="19">
        <v>-82.471516213847508</v>
      </c>
      <c r="T130" s="151"/>
      <c r="U130" s="2"/>
    </row>
    <row r="131" spans="1:21" ht="15.4" customHeight="1">
      <c r="A131" s="10">
        <f t="shared" si="0"/>
        <v>124</v>
      </c>
      <c r="B131" s="10" t="s">
        <v>1980</v>
      </c>
      <c r="C131" s="11" t="s">
        <v>1855</v>
      </c>
      <c r="D131" s="11" t="s">
        <v>1856</v>
      </c>
      <c r="E131" s="11"/>
      <c r="F131" s="24" t="s">
        <v>1724</v>
      </c>
      <c r="G131" s="149">
        <v>1</v>
      </c>
      <c r="H131" s="11" t="s">
        <v>1725</v>
      </c>
      <c r="I131" s="150" t="s">
        <v>1849</v>
      </c>
      <c r="J131" s="150" t="s">
        <v>1849</v>
      </c>
      <c r="K131" s="57"/>
      <c r="L131" s="11"/>
      <c r="M131" s="13">
        <v>760.68</v>
      </c>
      <c r="N131" s="13">
        <v>22.82</v>
      </c>
      <c r="O131" s="13"/>
      <c r="P131" s="13">
        <v>4</v>
      </c>
      <c r="Q131" s="36"/>
      <c r="R131" s="13">
        <v>4</v>
      </c>
      <c r="S131" s="19">
        <v>-82.471516213847508</v>
      </c>
      <c r="T131" s="151"/>
      <c r="U131" s="2"/>
    </row>
    <row r="132" spans="1:21" ht="15.4" customHeight="1">
      <c r="A132" s="10">
        <f t="shared" si="0"/>
        <v>125</v>
      </c>
      <c r="B132" s="10" t="s">
        <v>1981</v>
      </c>
      <c r="C132" s="11" t="s">
        <v>1862</v>
      </c>
      <c r="D132" s="11" t="s">
        <v>1863</v>
      </c>
      <c r="E132" s="11"/>
      <c r="F132" s="24" t="s">
        <v>1821</v>
      </c>
      <c r="G132" s="149">
        <v>1</v>
      </c>
      <c r="H132" s="11" t="s">
        <v>1725</v>
      </c>
      <c r="I132" s="150" t="s">
        <v>1754</v>
      </c>
      <c r="J132" s="150" t="s">
        <v>1754</v>
      </c>
      <c r="K132" s="57"/>
      <c r="L132" s="11"/>
      <c r="M132" s="13">
        <v>1141.8800000000001</v>
      </c>
      <c r="N132" s="13">
        <v>34.26</v>
      </c>
      <c r="O132" s="13"/>
      <c r="P132" s="13">
        <v>4</v>
      </c>
      <c r="Q132" s="36"/>
      <c r="R132" s="13">
        <v>4</v>
      </c>
      <c r="S132" s="19">
        <v>-88.324576765907764</v>
      </c>
      <c r="T132" s="151"/>
      <c r="U132" s="2"/>
    </row>
    <row r="133" spans="1:21" ht="15.4" customHeight="1">
      <c r="A133" s="10">
        <f t="shared" si="0"/>
        <v>126</v>
      </c>
      <c r="B133" s="10" t="s">
        <v>1982</v>
      </c>
      <c r="C133" s="11" t="s">
        <v>1862</v>
      </c>
      <c r="D133" s="11" t="s">
        <v>1863</v>
      </c>
      <c r="E133" s="11"/>
      <c r="F133" s="24" t="s">
        <v>1821</v>
      </c>
      <c r="G133" s="149">
        <v>1</v>
      </c>
      <c r="H133" s="11" t="s">
        <v>1725</v>
      </c>
      <c r="I133" s="150" t="s">
        <v>1754</v>
      </c>
      <c r="J133" s="150" t="s">
        <v>1754</v>
      </c>
      <c r="K133" s="57"/>
      <c r="L133" s="11"/>
      <c r="M133" s="13">
        <v>1141.8800000000001</v>
      </c>
      <c r="N133" s="13">
        <v>34.26</v>
      </c>
      <c r="O133" s="13"/>
      <c r="P133" s="13">
        <v>4</v>
      </c>
      <c r="Q133" s="36"/>
      <c r="R133" s="13">
        <v>4</v>
      </c>
      <c r="S133" s="19">
        <v>-88.324576765907764</v>
      </c>
      <c r="T133" s="151"/>
      <c r="U133" s="2"/>
    </row>
    <row r="134" spans="1:21" ht="15.4" customHeight="1">
      <c r="A134" s="10">
        <f t="shared" si="0"/>
        <v>127</v>
      </c>
      <c r="B134" s="10" t="s">
        <v>1983</v>
      </c>
      <c r="C134" s="11" t="s">
        <v>1862</v>
      </c>
      <c r="D134" s="11" t="s">
        <v>1863</v>
      </c>
      <c r="E134" s="11"/>
      <c r="F134" s="24" t="s">
        <v>1821</v>
      </c>
      <c r="G134" s="149">
        <v>1</v>
      </c>
      <c r="H134" s="11" t="s">
        <v>1725</v>
      </c>
      <c r="I134" s="150" t="s">
        <v>1754</v>
      </c>
      <c r="J134" s="150" t="s">
        <v>1754</v>
      </c>
      <c r="K134" s="57"/>
      <c r="L134" s="11"/>
      <c r="M134" s="13">
        <v>1141.8800000000001</v>
      </c>
      <c r="N134" s="13">
        <v>34.26</v>
      </c>
      <c r="O134" s="13"/>
      <c r="P134" s="13">
        <v>4</v>
      </c>
      <c r="Q134" s="36"/>
      <c r="R134" s="13">
        <v>4</v>
      </c>
      <c r="S134" s="19">
        <v>-88.324576765907764</v>
      </c>
      <c r="T134" s="151"/>
      <c r="U134" s="2"/>
    </row>
    <row r="135" spans="1:21" ht="15.4" customHeight="1">
      <c r="A135" s="10">
        <f t="shared" si="0"/>
        <v>128</v>
      </c>
      <c r="B135" s="10" t="s">
        <v>1984</v>
      </c>
      <c r="C135" s="11" t="s">
        <v>1862</v>
      </c>
      <c r="D135" s="11" t="s">
        <v>1863</v>
      </c>
      <c r="E135" s="11"/>
      <c r="F135" s="24" t="s">
        <v>1821</v>
      </c>
      <c r="G135" s="149">
        <v>1</v>
      </c>
      <c r="H135" s="11" t="s">
        <v>1725</v>
      </c>
      <c r="I135" s="150" t="s">
        <v>1754</v>
      </c>
      <c r="J135" s="150" t="s">
        <v>1754</v>
      </c>
      <c r="K135" s="57"/>
      <c r="L135" s="11"/>
      <c r="M135" s="13">
        <v>1141.8800000000001</v>
      </c>
      <c r="N135" s="13">
        <v>34.26</v>
      </c>
      <c r="O135" s="13"/>
      <c r="P135" s="13">
        <v>4</v>
      </c>
      <c r="Q135" s="36"/>
      <c r="R135" s="13">
        <v>4</v>
      </c>
      <c r="S135" s="19">
        <v>-88.324576765907764</v>
      </c>
      <c r="T135" s="151"/>
      <c r="U135" s="2"/>
    </row>
    <row r="136" spans="1:21" ht="15.4" customHeight="1">
      <c r="A136" s="10">
        <f t="shared" si="0"/>
        <v>129</v>
      </c>
      <c r="B136" s="10" t="s">
        <v>1985</v>
      </c>
      <c r="C136" s="11" t="s">
        <v>1862</v>
      </c>
      <c r="D136" s="11" t="s">
        <v>1863</v>
      </c>
      <c r="E136" s="11"/>
      <c r="F136" s="24" t="s">
        <v>1821</v>
      </c>
      <c r="G136" s="149">
        <v>1</v>
      </c>
      <c r="H136" s="11" t="s">
        <v>1725</v>
      </c>
      <c r="I136" s="150" t="s">
        <v>1754</v>
      </c>
      <c r="J136" s="150" t="s">
        <v>1754</v>
      </c>
      <c r="K136" s="57"/>
      <c r="L136" s="11"/>
      <c r="M136" s="13">
        <v>1141.8800000000001</v>
      </c>
      <c r="N136" s="13">
        <v>34.26</v>
      </c>
      <c r="O136" s="13"/>
      <c r="P136" s="13">
        <v>4</v>
      </c>
      <c r="Q136" s="36"/>
      <c r="R136" s="13">
        <v>4</v>
      </c>
      <c r="S136" s="19">
        <v>-88.324576765907764</v>
      </c>
      <c r="T136" s="151"/>
      <c r="U136" s="2"/>
    </row>
    <row r="137" spans="1:21" ht="15.4" customHeight="1">
      <c r="A137" s="10">
        <f t="shared" si="0"/>
        <v>130</v>
      </c>
      <c r="B137" s="10" t="s">
        <v>1986</v>
      </c>
      <c r="C137" s="11" t="s">
        <v>1987</v>
      </c>
      <c r="D137" s="11" t="s">
        <v>1988</v>
      </c>
      <c r="E137" s="11"/>
      <c r="F137" s="24" t="s">
        <v>1724</v>
      </c>
      <c r="G137" s="149">
        <v>3</v>
      </c>
      <c r="H137" s="11" t="s">
        <v>1725</v>
      </c>
      <c r="I137" s="150" t="s">
        <v>1849</v>
      </c>
      <c r="J137" s="150" t="s">
        <v>1849</v>
      </c>
      <c r="K137" s="57"/>
      <c r="L137" s="11"/>
      <c r="M137" s="13">
        <v>726.5</v>
      </c>
      <c r="N137" s="13">
        <v>21.8</v>
      </c>
      <c r="O137" s="13"/>
      <c r="P137" s="13">
        <v>12</v>
      </c>
      <c r="Q137" s="36"/>
      <c r="R137" s="13">
        <v>12</v>
      </c>
      <c r="S137" s="19">
        <v>-44.954128440366972</v>
      </c>
      <c r="T137" s="151"/>
      <c r="U137" s="2"/>
    </row>
    <row r="138" spans="1:21" ht="15.4" customHeight="1">
      <c r="A138" s="10">
        <f t="shared" si="0"/>
        <v>131</v>
      </c>
      <c r="B138" s="10" t="s">
        <v>1989</v>
      </c>
      <c r="C138" s="11" t="s">
        <v>1888</v>
      </c>
      <c r="D138" s="11" t="s">
        <v>1889</v>
      </c>
      <c r="E138" s="11"/>
      <c r="F138" s="24" t="s">
        <v>1780</v>
      </c>
      <c r="G138" s="149">
        <v>1</v>
      </c>
      <c r="H138" s="11" t="s">
        <v>1725</v>
      </c>
      <c r="I138" s="150" t="s">
        <v>1754</v>
      </c>
      <c r="J138" s="150" t="s">
        <v>1754</v>
      </c>
      <c r="K138" s="57"/>
      <c r="L138" s="11"/>
      <c r="M138" s="13">
        <v>837.6</v>
      </c>
      <c r="N138" s="13">
        <v>25.13</v>
      </c>
      <c r="O138" s="13"/>
      <c r="P138" s="13">
        <v>9</v>
      </c>
      <c r="Q138" s="36"/>
      <c r="R138" s="13">
        <v>9</v>
      </c>
      <c r="S138" s="19">
        <v>-64.186231595702353</v>
      </c>
      <c r="T138" s="151"/>
      <c r="U138" s="2"/>
    </row>
    <row r="139" spans="1:21" ht="15.4" customHeight="1">
      <c r="A139" s="10">
        <f t="shared" si="0"/>
        <v>132</v>
      </c>
      <c r="B139" s="10" t="s">
        <v>1990</v>
      </c>
      <c r="C139" s="11" t="s">
        <v>1991</v>
      </c>
      <c r="D139" s="11" t="s">
        <v>1992</v>
      </c>
      <c r="E139" s="11"/>
      <c r="F139" s="24" t="s">
        <v>1780</v>
      </c>
      <c r="G139" s="149">
        <v>1</v>
      </c>
      <c r="H139" s="11" t="s">
        <v>1725</v>
      </c>
      <c r="I139" s="150" t="s">
        <v>1754</v>
      </c>
      <c r="J139" s="150" t="s">
        <v>1754</v>
      </c>
      <c r="K139" s="57"/>
      <c r="L139" s="11"/>
      <c r="M139" s="13">
        <v>1008.55</v>
      </c>
      <c r="N139" s="13">
        <v>30.26</v>
      </c>
      <c r="O139" s="13"/>
      <c r="P139" s="13">
        <v>9</v>
      </c>
      <c r="Q139" s="36"/>
      <c r="R139" s="13">
        <v>9</v>
      </c>
      <c r="S139" s="19">
        <v>-70.257766027759416</v>
      </c>
      <c r="T139" s="151"/>
      <c r="U139" s="2"/>
    </row>
    <row r="140" spans="1:21" ht="15.4" customHeight="1">
      <c r="A140" s="10">
        <f t="shared" si="0"/>
        <v>133</v>
      </c>
      <c r="B140" s="10" t="s">
        <v>1993</v>
      </c>
      <c r="C140" s="11" t="s">
        <v>1873</v>
      </c>
      <c r="D140" s="11" t="s">
        <v>1749</v>
      </c>
      <c r="E140" s="11"/>
      <c r="F140" s="24" t="s">
        <v>1730</v>
      </c>
      <c r="G140" s="149">
        <v>1</v>
      </c>
      <c r="H140" s="11" t="s">
        <v>1725</v>
      </c>
      <c r="I140" s="150" t="s">
        <v>1849</v>
      </c>
      <c r="J140" s="150" t="s">
        <v>1849</v>
      </c>
      <c r="K140" s="57"/>
      <c r="L140" s="11"/>
      <c r="M140" s="13">
        <v>478.63</v>
      </c>
      <c r="N140" s="13">
        <v>14.36</v>
      </c>
      <c r="O140" s="13"/>
      <c r="P140" s="13">
        <v>4</v>
      </c>
      <c r="Q140" s="36"/>
      <c r="R140" s="13">
        <v>4</v>
      </c>
      <c r="S140" s="19">
        <v>-72.144846796657376</v>
      </c>
      <c r="T140" s="151"/>
      <c r="U140" s="2"/>
    </row>
    <row r="141" spans="1:21" ht="15.4" customHeight="1">
      <c r="A141" s="10">
        <f t="shared" si="0"/>
        <v>134</v>
      </c>
      <c r="B141" s="10" t="s">
        <v>1994</v>
      </c>
      <c r="C141" s="11" t="s">
        <v>1788</v>
      </c>
      <c r="D141" s="11" t="s">
        <v>1789</v>
      </c>
      <c r="E141" s="11"/>
      <c r="F141" s="24" t="s">
        <v>1730</v>
      </c>
      <c r="G141" s="149">
        <v>1</v>
      </c>
      <c r="H141" s="11" t="s">
        <v>1725</v>
      </c>
      <c r="I141" s="150" t="s">
        <v>1849</v>
      </c>
      <c r="J141" s="150" t="s">
        <v>1849</v>
      </c>
      <c r="K141" s="57"/>
      <c r="L141" s="11"/>
      <c r="M141" s="13">
        <v>303.42</v>
      </c>
      <c r="N141" s="13">
        <v>9.1</v>
      </c>
      <c r="O141" s="13"/>
      <c r="P141" s="13">
        <v>4</v>
      </c>
      <c r="Q141" s="36"/>
      <c r="R141" s="13">
        <v>4</v>
      </c>
      <c r="S141" s="19">
        <v>-56.043956043956044</v>
      </c>
      <c r="T141" s="151"/>
      <c r="U141" s="2"/>
    </row>
    <row r="142" spans="1:21" ht="15.4" customHeight="1">
      <c r="A142" s="10">
        <f t="shared" si="0"/>
        <v>135</v>
      </c>
      <c r="B142" s="10" t="s">
        <v>1995</v>
      </c>
      <c r="C142" s="11" t="s">
        <v>1788</v>
      </c>
      <c r="D142" s="11" t="s">
        <v>1789</v>
      </c>
      <c r="E142" s="11"/>
      <c r="F142" s="24" t="s">
        <v>1730</v>
      </c>
      <c r="G142" s="149">
        <v>1</v>
      </c>
      <c r="H142" s="11" t="s">
        <v>1725</v>
      </c>
      <c r="I142" s="150" t="s">
        <v>1849</v>
      </c>
      <c r="J142" s="150" t="s">
        <v>1849</v>
      </c>
      <c r="K142" s="57"/>
      <c r="L142" s="11"/>
      <c r="M142" s="13">
        <v>303.42</v>
      </c>
      <c r="N142" s="13">
        <v>9.1</v>
      </c>
      <c r="O142" s="13"/>
      <c r="P142" s="13">
        <v>4</v>
      </c>
      <c r="Q142" s="36"/>
      <c r="R142" s="13">
        <v>4</v>
      </c>
      <c r="S142" s="19">
        <v>-56.043956043956044</v>
      </c>
      <c r="T142" s="151"/>
      <c r="U142" s="2"/>
    </row>
    <row r="143" spans="1:21" ht="15.4" customHeight="1">
      <c r="A143" s="10">
        <f t="shared" si="0"/>
        <v>136</v>
      </c>
      <c r="B143" s="10" t="s">
        <v>1996</v>
      </c>
      <c r="C143" s="11" t="s">
        <v>1788</v>
      </c>
      <c r="D143" s="11" t="s">
        <v>1789</v>
      </c>
      <c r="E143" s="11"/>
      <c r="F143" s="24" t="s">
        <v>1730</v>
      </c>
      <c r="G143" s="149">
        <v>1</v>
      </c>
      <c r="H143" s="11" t="s">
        <v>1725</v>
      </c>
      <c r="I143" s="150" t="s">
        <v>1849</v>
      </c>
      <c r="J143" s="150" t="s">
        <v>1849</v>
      </c>
      <c r="K143" s="57"/>
      <c r="L143" s="11"/>
      <c r="M143" s="13">
        <v>303.42</v>
      </c>
      <c r="N143" s="13">
        <v>9.1</v>
      </c>
      <c r="O143" s="13"/>
      <c r="P143" s="13">
        <v>4</v>
      </c>
      <c r="Q143" s="36"/>
      <c r="R143" s="13">
        <v>4</v>
      </c>
      <c r="S143" s="19">
        <v>-56.043956043956044</v>
      </c>
      <c r="T143" s="151"/>
      <c r="U143" s="2"/>
    </row>
    <row r="144" spans="1:21" ht="15.4" customHeight="1">
      <c r="A144" s="10">
        <f t="shared" si="0"/>
        <v>137</v>
      </c>
      <c r="B144" s="10" t="s">
        <v>1997</v>
      </c>
      <c r="C144" s="11" t="s">
        <v>1788</v>
      </c>
      <c r="D144" s="11" t="s">
        <v>1789</v>
      </c>
      <c r="E144" s="11"/>
      <c r="F144" s="24" t="s">
        <v>1730</v>
      </c>
      <c r="G144" s="149">
        <v>1</v>
      </c>
      <c r="H144" s="11" t="s">
        <v>1725</v>
      </c>
      <c r="I144" s="150" t="s">
        <v>1849</v>
      </c>
      <c r="J144" s="150" t="s">
        <v>1849</v>
      </c>
      <c r="K144" s="57"/>
      <c r="L144" s="11"/>
      <c r="M144" s="13">
        <v>303.42</v>
      </c>
      <c r="N144" s="13">
        <v>9.1</v>
      </c>
      <c r="O144" s="13"/>
      <c r="P144" s="13">
        <v>4</v>
      </c>
      <c r="Q144" s="36"/>
      <c r="R144" s="13">
        <v>4</v>
      </c>
      <c r="S144" s="19">
        <v>-56.043956043956044</v>
      </c>
      <c r="T144" s="151"/>
      <c r="U144" s="2"/>
    </row>
    <row r="145" spans="1:21" ht="15.4" customHeight="1">
      <c r="A145" s="10">
        <f t="shared" si="0"/>
        <v>138</v>
      </c>
      <c r="B145" s="10" t="s">
        <v>1998</v>
      </c>
      <c r="C145" s="11" t="s">
        <v>1922</v>
      </c>
      <c r="D145" s="11" t="s">
        <v>1999</v>
      </c>
      <c r="E145" s="11"/>
      <c r="F145" s="24" t="s">
        <v>1821</v>
      </c>
      <c r="G145" s="149">
        <v>1</v>
      </c>
      <c r="H145" s="11" t="s">
        <v>1725</v>
      </c>
      <c r="I145" s="150" t="s">
        <v>1822</v>
      </c>
      <c r="J145" s="150" t="s">
        <v>1822</v>
      </c>
      <c r="K145" s="57"/>
      <c r="L145" s="11"/>
      <c r="M145" s="13">
        <v>563.11</v>
      </c>
      <c r="N145" s="13">
        <v>16.89</v>
      </c>
      <c r="O145" s="13"/>
      <c r="P145" s="13">
        <v>3</v>
      </c>
      <c r="Q145" s="36"/>
      <c r="R145" s="13">
        <v>3</v>
      </c>
      <c r="S145" s="19">
        <v>-82.238010657193598</v>
      </c>
      <c r="T145" s="151"/>
      <c r="U145" s="2"/>
    </row>
    <row r="146" spans="1:21" ht="15.4" customHeight="1">
      <c r="A146" s="10">
        <f t="shared" si="0"/>
        <v>139</v>
      </c>
      <c r="B146" s="10" t="s">
        <v>2000</v>
      </c>
      <c r="C146" s="11" t="s">
        <v>1847</v>
      </c>
      <c r="D146" s="11" t="s">
        <v>1848</v>
      </c>
      <c r="E146" s="11"/>
      <c r="F146" s="24" t="s">
        <v>1724</v>
      </c>
      <c r="G146" s="149">
        <v>1</v>
      </c>
      <c r="H146" s="11" t="s">
        <v>1725</v>
      </c>
      <c r="I146" s="150" t="s">
        <v>1849</v>
      </c>
      <c r="J146" s="150" t="s">
        <v>1849</v>
      </c>
      <c r="K146" s="57"/>
      <c r="L146" s="11"/>
      <c r="M146" s="13">
        <v>1349.57</v>
      </c>
      <c r="N146" s="13">
        <v>40.49</v>
      </c>
      <c r="O146" s="13"/>
      <c r="P146" s="13">
        <v>4</v>
      </c>
      <c r="Q146" s="36"/>
      <c r="R146" s="13">
        <v>4</v>
      </c>
      <c r="S146" s="19">
        <v>-90.121017535193872</v>
      </c>
      <c r="T146" s="151"/>
      <c r="U146" s="2"/>
    </row>
    <row r="147" spans="1:21" ht="15.4" customHeight="1">
      <c r="A147" s="10">
        <f t="shared" si="0"/>
        <v>140</v>
      </c>
      <c r="B147" s="10" t="s">
        <v>2001</v>
      </c>
      <c r="C147" s="11" t="s">
        <v>1855</v>
      </c>
      <c r="D147" s="11" t="s">
        <v>1856</v>
      </c>
      <c r="E147" s="11"/>
      <c r="F147" s="24" t="s">
        <v>1724</v>
      </c>
      <c r="G147" s="149">
        <v>5</v>
      </c>
      <c r="H147" s="11" t="s">
        <v>1725</v>
      </c>
      <c r="I147" s="150" t="s">
        <v>1849</v>
      </c>
      <c r="J147" s="150" t="s">
        <v>1849</v>
      </c>
      <c r="K147" s="57"/>
      <c r="L147" s="11"/>
      <c r="M147" s="13">
        <v>3803.42</v>
      </c>
      <c r="N147" s="13">
        <v>114.1</v>
      </c>
      <c r="O147" s="13"/>
      <c r="P147" s="13">
        <v>20</v>
      </c>
      <c r="Q147" s="36"/>
      <c r="R147" s="13">
        <v>20</v>
      </c>
      <c r="S147" s="19">
        <v>-82.471516213847508</v>
      </c>
      <c r="T147" s="151"/>
      <c r="U147" s="2"/>
    </row>
    <row r="148" spans="1:21" ht="15.4" customHeight="1">
      <c r="A148" s="10">
        <f t="shared" si="0"/>
        <v>141</v>
      </c>
      <c r="B148" s="10" t="s">
        <v>2002</v>
      </c>
      <c r="C148" s="11" t="s">
        <v>1862</v>
      </c>
      <c r="D148" s="11" t="s">
        <v>1863</v>
      </c>
      <c r="E148" s="11"/>
      <c r="F148" s="24" t="s">
        <v>1821</v>
      </c>
      <c r="G148" s="149">
        <v>1</v>
      </c>
      <c r="H148" s="11" t="s">
        <v>1725</v>
      </c>
      <c r="I148" s="150" t="s">
        <v>1754</v>
      </c>
      <c r="J148" s="150" t="s">
        <v>1754</v>
      </c>
      <c r="K148" s="57"/>
      <c r="L148" s="11"/>
      <c r="M148" s="13">
        <v>1141.8800000000001</v>
      </c>
      <c r="N148" s="13">
        <v>34.26</v>
      </c>
      <c r="O148" s="13"/>
      <c r="P148" s="13">
        <v>4</v>
      </c>
      <c r="Q148" s="36"/>
      <c r="R148" s="13">
        <v>4</v>
      </c>
      <c r="S148" s="19">
        <v>-88.324576765907764</v>
      </c>
      <c r="T148" s="151"/>
      <c r="U148" s="2"/>
    </row>
    <row r="149" spans="1:21" ht="15.4" customHeight="1">
      <c r="A149" s="10">
        <f t="shared" si="0"/>
        <v>142</v>
      </c>
      <c r="B149" s="10" t="s">
        <v>2003</v>
      </c>
      <c r="C149" s="11" t="s">
        <v>1862</v>
      </c>
      <c r="D149" s="11" t="s">
        <v>1863</v>
      </c>
      <c r="E149" s="11"/>
      <c r="F149" s="24" t="s">
        <v>1821</v>
      </c>
      <c r="G149" s="149">
        <v>1</v>
      </c>
      <c r="H149" s="11" t="s">
        <v>1725</v>
      </c>
      <c r="I149" s="150" t="s">
        <v>1754</v>
      </c>
      <c r="J149" s="150" t="s">
        <v>1754</v>
      </c>
      <c r="K149" s="57"/>
      <c r="L149" s="11"/>
      <c r="M149" s="13">
        <v>1141.8800000000001</v>
      </c>
      <c r="N149" s="13">
        <v>34.26</v>
      </c>
      <c r="O149" s="13"/>
      <c r="P149" s="13">
        <v>4</v>
      </c>
      <c r="Q149" s="36"/>
      <c r="R149" s="13">
        <v>4</v>
      </c>
      <c r="S149" s="19">
        <v>-88.324576765907764</v>
      </c>
      <c r="T149" s="151"/>
      <c r="U149" s="2"/>
    </row>
    <row r="150" spans="1:21" ht="15.4" customHeight="1">
      <c r="A150" s="10">
        <f t="shared" si="0"/>
        <v>143</v>
      </c>
      <c r="B150" s="10" t="s">
        <v>2004</v>
      </c>
      <c r="C150" s="11" t="s">
        <v>1862</v>
      </c>
      <c r="D150" s="11" t="s">
        <v>1863</v>
      </c>
      <c r="E150" s="11"/>
      <c r="F150" s="24" t="s">
        <v>1821</v>
      </c>
      <c r="G150" s="149">
        <v>1</v>
      </c>
      <c r="H150" s="11" t="s">
        <v>1725</v>
      </c>
      <c r="I150" s="150" t="s">
        <v>1754</v>
      </c>
      <c r="J150" s="150" t="s">
        <v>1754</v>
      </c>
      <c r="K150" s="57"/>
      <c r="L150" s="11"/>
      <c r="M150" s="13">
        <v>1141.8800000000001</v>
      </c>
      <c r="N150" s="13">
        <v>34.26</v>
      </c>
      <c r="O150" s="13"/>
      <c r="P150" s="13">
        <v>4</v>
      </c>
      <c r="Q150" s="36"/>
      <c r="R150" s="13">
        <v>4</v>
      </c>
      <c r="S150" s="19">
        <v>-88.324576765907764</v>
      </c>
      <c r="T150" s="151"/>
      <c r="U150" s="2"/>
    </row>
    <row r="151" spans="1:21" ht="15.4" customHeight="1">
      <c r="A151" s="10">
        <f t="shared" si="0"/>
        <v>144</v>
      </c>
      <c r="B151" s="10" t="s">
        <v>2005</v>
      </c>
      <c r="C151" s="11" t="s">
        <v>1862</v>
      </c>
      <c r="D151" s="11" t="s">
        <v>1863</v>
      </c>
      <c r="E151" s="11"/>
      <c r="F151" s="24" t="s">
        <v>1821</v>
      </c>
      <c r="G151" s="149">
        <v>1</v>
      </c>
      <c r="H151" s="11" t="s">
        <v>1725</v>
      </c>
      <c r="I151" s="150" t="s">
        <v>1754</v>
      </c>
      <c r="J151" s="150" t="s">
        <v>1754</v>
      </c>
      <c r="K151" s="57"/>
      <c r="L151" s="11"/>
      <c r="M151" s="13">
        <v>1141.8800000000001</v>
      </c>
      <c r="N151" s="13">
        <v>34.26</v>
      </c>
      <c r="O151" s="13"/>
      <c r="P151" s="13">
        <v>4</v>
      </c>
      <c r="Q151" s="36"/>
      <c r="R151" s="13">
        <v>4</v>
      </c>
      <c r="S151" s="19">
        <v>-88.324576765907764</v>
      </c>
      <c r="T151" s="151"/>
      <c r="U151" s="2"/>
    </row>
    <row r="152" spans="1:21" ht="15.4" customHeight="1">
      <c r="A152" s="10">
        <f t="shared" si="0"/>
        <v>145</v>
      </c>
      <c r="B152" s="10" t="s">
        <v>2006</v>
      </c>
      <c r="C152" s="11" t="s">
        <v>1788</v>
      </c>
      <c r="D152" s="11" t="s">
        <v>1789</v>
      </c>
      <c r="E152" s="11"/>
      <c r="F152" s="24" t="s">
        <v>1730</v>
      </c>
      <c r="G152" s="149">
        <v>5</v>
      </c>
      <c r="H152" s="11" t="s">
        <v>1725</v>
      </c>
      <c r="I152" s="150" t="s">
        <v>1849</v>
      </c>
      <c r="J152" s="150" t="s">
        <v>1849</v>
      </c>
      <c r="K152" s="57"/>
      <c r="L152" s="11"/>
      <c r="M152" s="13">
        <v>1517.09</v>
      </c>
      <c r="N152" s="13">
        <v>45.51</v>
      </c>
      <c r="O152" s="13"/>
      <c r="P152" s="13">
        <v>20</v>
      </c>
      <c r="Q152" s="36"/>
      <c r="R152" s="13">
        <v>20</v>
      </c>
      <c r="S152" s="19">
        <v>-56.053614590199949</v>
      </c>
      <c r="T152" s="151"/>
      <c r="U152" s="2"/>
    </row>
    <row r="153" spans="1:21" ht="15.4" customHeight="1">
      <c r="A153" s="10">
        <f t="shared" si="0"/>
        <v>146</v>
      </c>
      <c r="B153" s="10" t="s">
        <v>2007</v>
      </c>
      <c r="C153" s="11" t="s">
        <v>1888</v>
      </c>
      <c r="D153" s="11" t="s">
        <v>1889</v>
      </c>
      <c r="E153" s="11"/>
      <c r="F153" s="24" t="s">
        <v>1780</v>
      </c>
      <c r="G153" s="149">
        <v>4</v>
      </c>
      <c r="H153" s="11" t="s">
        <v>1725</v>
      </c>
      <c r="I153" s="150" t="s">
        <v>1849</v>
      </c>
      <c r="J153" s="150" t="s">
        <v>1849</v>
      </c>
      <c r="K153" s="57"/>
      <c r="L153" s="11"/>
      <c r="M153" s="13">
        <v>3350.44</v>
      </c>
      <c r="N153" s="13">
        <v>100.51</v>
      </c>
      <c r="O153" s="13"/>
      <c r="P153" s="13">
        <v>36</v>
      </c>
      <c r="Q153" s="36"/>
      <c r="R153" s="13">
        <v>36</v>
      </c>
      <c r="S153" s="19">
        <v>-64.182668391204857</v>
      </c>
      <c r="T153" s="151"/>
      <c r="U153" s="2"/>
    </row>
    <row r="154" spans="1:21" ht="15.4" customHeight="1">
      <c r="A154" s="10">
        <f t="shared" si="0"/>
        <v>147</v>
      </c>
      <c r="B154" s="10" t="s">
        <v>2008</v>
      </c>
      <c r="C154" s="11" t="s">
        <v>1888</v>
      </c>
      <c r="D154" s="11" t="s">
        <v>1889</v>
      </c>
      <c r="E154" s="11"/>
      <c r="F154" s="24" t="s">
        <v>1780</v>
      </c>
      <c r="G154" s="149">
        <v>2</v>
      </c>
      <c r="H154" s="11" t="s">
        <v>1725</v>
      </c>
      <c r="I154" s="150" t="s">
        <v>1849</v>
      </c>
      <c r="J154" s="150" t="s">
        <v>1849</v>
      </c>
      <c r="K154" s="57"/>
      <c r="L154" s="11"/>
      <c r="M154" s="13">
        <v>1675.22</v>
      </c>
      <c r="N154" s="13">
        <v>50.26</v>
      </c>
      <c r="O154" s="13"/>
      <c r="P154" s="13">
        <v>18</v>
      </c>
      <c r="Q154" s="36"/>
      <c r="R154" s="13">
        <v>18</v>
      </c>
      <c r="S154" s="19">
        <v>-64.186231595702353</v>
      </c>
      <c r="T154" s="151"/>
      <c r="U154" s="2"/>
    </row>
    <row r="155" spans="1:21" ht="15.4" customHeight="1">
      <c r="A155" s="10">
        <f t="shared" si="0"/>
        <v>148</v>
      </c>
      <c r="B155" s="10" t="s">
        <v>2009</v>
      </c>
      <c r="C155" s="11" t="s">
        <v>1987</v>
      </c>
      <c r="D155" s="11" t="s">
        <v>1988</v>
      </c>
      <c r="E155" s="11"/>
      <c r="F155" s="24" t="s">
        <v>1724</v>
      </c>
      <c r="G155" s="149">
        <v>1</v>
      </c>
      <c r="H155" s="11" t="s">
        <v>1725</v>
      </c>
      <c r="I155" s="150" t="s">
        <v>1849</v>
      </c>
      <c r="J155" s="150" t="s">
        <v>1849</v>
      </c>
      <c r="K155" s="57"/>
      <c r="L155" s="11"/>
      <c r="M155" s="13">
        <v>726.5</v>
      </c>
      <c r="N155" s="13">
        <v>21.8</v>
      </c>
      <c r="O155" s="13"/>
      <c r="P155" s="13">
        <v>4</v>
      </c>
      <c r="Q155" s="36"/>
      <c r="R155" s="13">
        <v>4</v>
      </c>
      <c r="S155" s="19">
        <v>-81.651376146788991</v>
      </c>
      <c r="T155" s="151"/>
      <c r="U155" s="2"/>
    </row>
    <row r="156" spans="1:21" ht="15.4" customHeight="1">
      <c r="A156" s="10">
        <f t="shared" si="0"/>
        <v>149</v>
      </c>
      <c r="B156" s="10" t="s">
        <v>2010</v>
      </c>
      <c r="C156" s="11" t="s">
        <v>1737</v>
      </c>
      <c r="D156" s="11" t="s">
        <v>1902</v>
      </c>
      <c r="E156" s="11"/>
      <c r="F156" s="24" t="s">
        <v>1738</v>
      </c>
      <c r="G156" s="149">
        <v>1</v>
      </c>
      <c r="H156" s="11" t="s">
        <v>1725</v>
      </c>
      <c r="I156" s="150" t="s">
        <v>1849</v>
      </c>
      <c r="J156" s="150" t="s">
        <v>1849</v>
      </c>
      <c r="K156" s="57"/>
      <c r="L156" s="11"/>
      <c r="M156" s="13">
        <v>1623.93</v>
      </c>
      <c r="N156" s="13">
        <v>48.72</v>
      </c>
      <c r="O156" s="13"/>
      <c r="P156" s="13">
        <v>9</v>
      </c>
      <c r="Q156" s="36"/>
      <c r="R156" s="13">
        <v>9</v>
      </c>
      <c r="S156" s="19">
        <v>-81.527093596059103</v>
      </c>
      <c r="T156" s="151"/>
      <c r="U156" s="2"/>
    </row>
    <row r="157" spans="1:21" ht="15.4" customHeight="1">
      <c r="A157" s="10">
        <f t="shared" si="0"/>
        <v>150</v>
      </c>
      <c r="B157" s="10" t="s">
        <v>2011</v>
      </c>
      <c r="C157" s="11" t="s">
        <v>1873</v>
      </c>
      <c r="D157" s="11" t="s">
        <v>1749</v>
      </c>
      <c r="E157" s="11"/>
      <c r="F157" s="24" t="s">
        <v>1730</v>
      </c>
      <c r="G157" s="149">
        <v>1</v>
      </c>
      <c r="H157" s="11" t="s">
        <v>1725</v>
      </c>
      <c r="I157" s="150" t="s">
        <v>1754</v>
      </c>
      <c r="J157" s="150" t="s">
        <v>1754</v>
      </c>
      <c r="K157" s="57"/>
      <c r="L157" s="11"/>
      <c r="M157" s="13">
        <v>478.63</v>
      </c>
      <c r="N157" s="13">
        <v>14.36</v>
      </c>
      <c r="O157" s="13"/>
      <c r="P157" s="13">
        <v>4</v>
      </c>
      <c r="Q157" s="36"/>
      <c r="R157" s="13">
        <v>4</v>
      </c>
      <c r="S157" s="19">
        <v>-72.144846796657376</v>
      </c>
      <c r="T157" s="151"/>
      <c r="U157" s="2"/>
    </row>
    <row r="158" spans="1:21" ht="15.4" customHeight="1">
      <c r="A158" s="10">
        <f t="shared" si="0"/>
        <v>151</v>
      </c>
      <c r="B158" s="10" t="s">
        <v>2012</v>
      </c>
      <c r="C158" s="11" t="s">
        <v>1873</v>
      </c>
      <c r="D158" s="11" t="s">
        <v>1749</v>
      </c>
      <c r="E158" s="11"/>
      <c r="F158" s="24" t="s">
        <v>1730</v>
      </c>
      <c r="G158" s="149">
        <v>1</v>
      </c>
      <c r="H158" s="11" t="s">
        <v>1725</v>
      </c>
      <c r="I158" s="150" t="s">
        <v>1849</v>
      </c>
      <c r="J158" s="150" t="s">
        <v>1849</v>
      </c>
      <c r="K158" s="57"/>
      <c r="L158" s="11"/>
      <c r="M158" s="13">
        <v>478.63</v>
      </c>
      <c r="N158" s="13">
        <v>14.36</v>
      </c>
      <c r="O158" s="13"/>
      <c r="P158" s="13">
        <v>4</v>
      </c>
      <c r="Q158" s="36"/>
      <c r="R158" s="13">
        <v>4</v>
      </c>
      <c r="S158" s="19">
        <v>-72.144846796657376</v>
      </c>
      <c r="T158" s="151"/>
      <c r="U158" s="2"/>
    </row>
    <row r="159" spans="1:21" ht="15.4" customHeight="1">
      <c r="A159" s="10">
        <f t="shared" si="0"/>
        <v>152</v>
      </c>
      <c r="B159" s="10" t="s">
        <v>2013</v>
      </c>
      <c r="C159" s="11" t="s">
        <v>1873</v>
      </c>
      <c r="D159" s="11" t="s">
        <v>1749</v>
      </c>
      <c r="E159" s="11"/>
      <c r="F159" s="24" t="s">
        <v>1730</v>
      </c>
      <c r="G159" s="149">
        <v>1</v>
      </c>
      <c r="H159" s="11" t="s">
        <v>1725</v>
      </c>
      <c r="I159" s="150" t="s">
        <v>1849</v>
      </c>
      <c r="J159" s="150" t="s">
        <v>1849</v>
      </c>
      <c r="K159" s="57"/>
      <c r="L159" s="11"/>
      <c r="M159" s="13">
        <v>478.63</v>
      </c>
      <c r="N159" s="13">
        <v>14.36</v>
      </c>
      <c r="O159" s="13"/>
      <c r="P159" s="13">
        <v>4</v>
      </c>
      <c r="Q159" s="36"/>
      <c r="R159" s="13">
        <v>4</v>
      </c>
      <c r="S159" s="19">
        <v>-72.144846796657376</v>
      </c>
      <c r="T159" s="151"/>
      <c r="U159" s="2"/>
    </row>
    <row r="160" spans="1:21" ht="15.4" customHeight="1">
      <c r="A160" s="10">
        <f t="shared" si="0"/>
        <v>153</v>
      </c>
      <c r="B160" s="10" t="s">
        <v>2014</v>
      </c>
      <c r="C160" s="11" t="s">
        <v>1873</v>
      </c>
      <c r="D160" s="11" t="s">
        <v>1749</v>
      </c>
      <c r="E160" s="11"/>
      <c r="F160" s="24" t="s">
        <v>1730</v>
      </c>
      <c r="G160" s="149">
        <v>1</v>
      </c>
      <c r="H160" s="11" t="s">
        <v>1725</v>
      </c>
      <c r="I160" s="150" t="s">
        <v>1849</v>
      </c>
      <c r="J160" s="150" t="s">
        <v>1849</v>
      </c>
      <c r="K160" s="57"/>
      <c r="L160" s="11"/>
      <c r="M160" s="13">
        <v>478.63</v>
      </c>
      <c r="N160" s="13">
        <v>14.36</v>
      </c>
      <c r="O160" s="13"/>
      <c r="P160" s="13">
        <v>4</v>
      </c>
      <c r="Q160" s="36"/>
      <c r="R160" s="13">
        <v>4</v>
      </c>
      <c r="S160" s="19">
        <v>-72.144846796657376</v>
      </c>
      <c r="T160" s="151"/>
      <c r="U160" s="2"/>
    </row>
    <row r="161" spans="1:21" ht="15.4" customHeight="1">
      <c r="A161" s="10">
        <f t="shared" si="0"/>
        <v>154</v>
      </c>
      <c r="B161" s="10" t="s">
        <v>2015</v>
      </c>
      <c r="C161" s="11" t="s">
        <v>2016</v>
      </c>
      <c r="D161" s="11" t="s">
        <v>1756</v>
      </c>
      <c r="E161" s="11"/>
      <c r="F161" s="24" t="s">
        <v>1730</v>
      </c>
      <c r="G161" s="149">
        <v>12</v>
      </c>
      <c r="H161" s="11" t="s">
        <v>1725</v>
      </c>
      <c r="I161" s="150" t="s">
        <v>1849</v>
      </c>
      <c r="J161" s="150" t="s">
        <v>1849</v>
      </c>
      <c r="K161" s="57"/>
      <c r="L161" s="11"/>
      <c r="M161" s="13">
        <v>4717.95</v>
      </c>
      <c r="N161" s="13">
        <v>141.54</v>
      </c>
      <c r="O161" s="13"/>
      <c r="P161" s="13">
        <v>48</v>
      </c>
      <c r="Q161" s="36"/>
      <c r="R161" s="13">
        <v>48</v>
      </c>
      <c r="S161" s="19">
        <v>-66.087325137770236</v>
      </c>
      <c r="T161" s="151"/>
      <c r="U161" s="2"/>
    </row>
    <row r="162" spans="1:21" ht="15.4" customHeight="1">
      <c r="A162" s="10">
        <f t="shared" si="0"/>
        <v>155</v>
      </c>
      <c r="B162" s="10" t="s">
        <v>2017</v>
      </c>
      <c r="C162" s="11" t="s">
        <v>1847</v>
      </c>
      <c r="D162" s="11" t="s">
        <v>1848</v>
      </c>
      <c r="E162" s="11"/>
      <c r="F162" s="24" t="s">
        <v>1724</v>
      </c>
      <c r="G162" s="149">
        <v>1</v>
      </c>
      <c r="H162" s="11" t="s">
        <v>1725</v>
      </c>
      <c r="I162" s="150" t="s">
        <v>1754</v>
      </c>
      <c r="J162" s="150" t="s">
        <v>1754</v>
      </c>
      <c r="K162" s="57"/>
      <c r="L162" s="11"/>
      <c r="M162" s="13">
        <v>1349.57</v>
      </c>
      <c r="N162" s="13">
        <v>40.49</v>
      </c>
      <c r="O162" s="13"/>
      <c r="P162" s="13">
        <v>4</v>
      </c>
      <c r="Q162" s="36"/>
      <c r="R162" s="13">
        <v>4</v>
      </c>
      <c r="S162" s="19">
        <v>-90.121017535193872</v>
      </c>
      <c r="T162" s="151"/>
      <c r="U162" s="2"/>
    </row>
    <row r="163" spans="1:21" ht="15.4" customHeight="1">
      <c r="A163" s="10">
        <f t="shared" si="0"/>
        <v>156</v>
      </c>
      <c r="B163" s="10" t="s">
        <v>2018</v>
      </c>
      <c r="C163" s="11" t="s">
        <v>1862</v>
      </c>
      <c r="D163" s="11" t="s">
        <v>1863</v>
      </c>
      <c r="E163" s="11"/>
      <c r="F163" s="24" t="s">
        <v>1821</v>
      </c>
      <c r="G163" s="149">
        <v>1</v>
      </c>
      <c r="H163" s="11" t="s">
        <v>1725</v>
      </c>
      <c r="I163" s="150" t="s">
        <v>1754</v>
      </c>
      <c r="J163" s="150" t="s">
        <v>1754</v>
      </c>
      <c r="K163" s="57"/>
      <c r="L163" s="11"/>
      <c r="M163" s="13">
        <v>1141.8800000000001</v>
      </c>
      <c r="N163" s="13">
        <v>34.26</v>
      </c>
      <c r="O163" s="13"/>
      <c r="P163" s="13">
        <v>4</v>
      </c>
      <c r="Q163" s="36"/>
      <c r="R163" s="13">
        <v>4</v>
      </c>
      <c r="S163" s="19">
        <v>-88.324576765907764</v>
      </c>
      <c r="T163" s="151"/>
      <c r="U163" s="2"/>
    </row>
    <row r="164" spans="1:21" ht="15.4" customHeight="1">
      <c r="A164" s="10">
        <f t="shared" si="0"/>
        <v>157</v>
      </c>
      <c r="B164" s="10" t="s">
        <v>2019</v>
      </c>
      <c r="C164" s="11" t="s">
        <v>1862</v>
      </c>
      <c r="D164" s="11" t="s">
        <v>1863</v>
      </c>
      <c r="E164" s="11"/>
      <c r="F164" s="24" t="s">
        <v>1821</v>
      </c>
      <c r="G164" s="149">
        <v>1</v>
      </c>
      <c r="H164" s="11" t="s">
        <v>1725</v>
      </c>
      <c r="I164" s="150" t="s">
        <v>1754</v>
      </c>
      <c r="J164" s="150" t="s">
        <v>1754</v>
      </c>
      <c r="K164" s="57"/>
      <c r="L164" s="11"/>
      <c r="M164" s="13">
        <v>1141.8800000000001</v>
      </c>
      <c r="N164" s="13">
        <v>34.26</v>
      </c>
      <c r="O164" s="13"/>
      <c r="P164" s="13">
        <v>4</v>
      </c>
      <c r="Q164" s="36"/>
      <c r="R164" s="13">
        <v>4</v>
      </c>
      <c r="S164" s="19">
        <v>-88.324576765907764</v>
      </c>
      <c r="T164" s="151"/>
      <c r="U164" s="2"/>
    </row>
    <row r="165" spans="1:21" ht="15.4" customHeight="1">
      <c r="A165" s="10">
        <f t="shared" si="0"/>
        <v>158</v>
      </c>
      <c r="B165" s="10" t="s">
        <v>2020</v>
      </c>
      <c r="C165" s="11" t="s">
        <v>1862</v>
      </c>
      <c r="D165" s="11" t="s">
        <v>1863</v>
      </c>
      <c r="E165" s="11"/>
      <c r="F165" s="24" t="s">
        <v>1821</v>
      </c>
      <c r="G165" s="149">
        <v>1</v>
      </c>
      <c r="H165" s="11" t="s">
        <v>1725</v>
      </c>
      <c r="I165" s="150" t="s">
        <v>1754</v>
      </c>
      <c r="J165" s="150" t="s">
        <v>1754</v>
      </c>
      <c r="K165" s="57"/>
      <c r="L165" s="11"/>
      <c r="M165" s="13">
        <v>1141.8800000000001</v>
      </c>
      <c r="N165" s="13">
        <v>34.26</v>
      </c>
      <c r="O165" s="13"/>
      <c r="P165" s="13">
        <v>4</v>
      </c>
      <c r="Q165" s="36"/>
      <c r="R165" s="13">
        <v>4</v>
      </c>
      <c r="S165" s="19">
        <v>-88.324576765907764</v>
      </c>
      <c r="T165" s="151"/>
      <c r="U165" s="2"/>
    </row>
    <row r="166" spans="1:21" ht="15.4" customHeight="1">
      <c r="A166" s="10">
        <f t="shared" si="0"/>
        <v>159</v>
      </c>
      <c r="B166" s="10" t="s">
        <v>2021</v>
      </c>
      <c r="C166" s="11" t="s">
        <v>1888</v>
      </c>
      <c r="D166" s="11" t="s">
        <v>1889</v>
      </c>
      <c r="E166" s="11"/>
      <c r="F166" s="24" t="s">
        <v>1780</v>
      </c>
      <c r="G166" s="149">
        <v>3</v>
      </c>
      <c r="H166" s="11" t="s">
        <v>1725</v>
      </c>
      <c r="I166" s="150" t="s">
        <v>1849</v>
      </c>
      <c r="J166" s="150" t="s">
        <v>1849</v>
      </c>
      <c r="K166" s="57"/>
      <c r="L166" s="11"/>
      <c r="M166" s="13">
        <v>2512.8200000000002</v>
      </c>
      <c r="N166" s="13">
        <v>75.38</v>
      </c>
      <c r="O166" s="13"/>
      <c r="P166" s="13">
        <v>27</v>
      </c>
      <c r="Q166" s="36"/>
      <c r="R166" s="13">
        <v>27</v>
      </c>
      <c r="S166" s="19">
        <v>-64.181480498806039</v>
      </c>
      <c r="T166" s="151"/>
      <c r="U166" s="2"/>
    </row>
    <row r="167" spans="1:21" ht="15.4" customHeight="1">
      <c r="A167" s="10">
        <f t="shared" si="0"/>
        <v>160</v>
      </c>
      <c r="B167" s="10" t="s">
        <v>2022</v>
      </c>
      <c r="C167" s="11" t="s">
        <v>1831</v>
      </c>
      <c r="D167" s="11" t="s">
        <v>1831</v>
      </c>
      <c r="E167" s="11"/>
      <c r="F167" s="24" t="s">
        <v>1793</v>
      </c>
      <c r="G167" s="149">
        <v>1</v>
      </c>
      <c r="H167" s="11" t="s">
        <v>1725</v>
      </c>
      <c r="I167" s="150" t="s">
        <v>1822</v>
      </c>
      <c r="J167" s="150" t="s">
        <v>1822</v>
      </c>
      <c r="K167" s="57"/>
      <c r="L167" s="11"/>
      <c r="M167" s="13">
        <v>10630.77</v>
      </c>
      <c r="N167" s="13">
        <v>318.92</v>
      </c>
      <c r="O167" s="13"/>
      <c r="P167" s="13">
        <v>18</v>
      </c>
      <c r="Q167" s="36"/>
      <c r="R167" s="13">
        <v>18</v>
      </c>
      <c r="S167" s="19">
        <v>-94.355951335758178</v>
      </c>
      <c r="T167" s="151"/>
      <c r="U167" s="2"/>
    </row>
    <row r="168" spans="1:21" ht="15.4" customHeight="1">
      <c r="A168" s="10">
        <f t="shared" si="0"/>
        <v>161</v>
      </c>
      <c r="B168" s="10" t="s">
        <v>2023</v>
      </c>
      <c r="C168" s="11" t="s">
        <v>1795</v>
      </c>
      <c r="D168" s="11" t="s">
        <v>2024</v>
      </c>
      <c r="E168" s="11"/>
      <c r="F168" s="24" t="s">
        <v>1793</v>
      </c>
      <c r="G168" s="149">
        <v>1</v>
      </c>
      <c r="H168" s="11" t="s">
        <v>1725</v>
      </c>
      <c r="I168" s="150" t="s">
        <v>1751</v>
      </c>
      <c r="J168" s="150" t="s">
        <v>1751</v>
      </c>
      <c r="K168" s="57"/>
      <c r="L168" s="11"/>
      <c r="M168" s="13">
        <v>1320.39</v>
      </c>
      <c r="N168" s="13">
        <v>39.61</v>
      </c>
      <c r="O168" s="13"/>
      <c r="P168" s="13">
        <v>8</v>
      </c>
      <c r="Q168" s="36"/>
      <c r="R168" s="13">
        <v>8</v>
      </c>
      <c r="S168" s="19">
        <v>-79.803080030295376</v>
      </c>
      <c r="T168" s="151"/>
      <c r="U168" s="2"/>
    </row>
    <row r="169" spans="1:21" ht="15.4" customHeight="1">
      <c r="A169" s="10">
        <f t="shared" si="0"/>
        <v>162</v>
      </c>
      <c r="B169" s="10" t="s">
        <v>2025</v>
      </c>
      <c r="C169" s="11" t="s">
        <v>1839</v>
      </c>
      <c r="D169" s="11" t="s">
        <v>2026</v>
      </c>
      <c r="E169" s="11"/>
      <c r="F169" s="24" t="s">
        <v>1793</v>
      </c>
      <c r="G169" s="149">
        <v>1</v>
      </c>
      <c r="H169" s="11" t="s">
        <v>1725</v>
      </c>
      <c r="I169" s="150" t="s">
        <v>2027</v>
      </c>
      <c r="J169" s="150" t="s">
        <v>2027</v>
      </c>
      <c r="K169" s="57"/>
      <c r="L169" s="11"/>
      <c r="M169" s="13">
        <v>3300.97</v>
      </c>
      <c r="N169" s="13">
        <v>99.03</v>
      </c>
      <c r="O169" s="13"/>
      <c r="P169" s="13">
        <v>19</v>
      </c>
      <c r="Q169" s="36"/>
      <c r="R169" s="13">
        <v>19</v>
      </c>
      <c r="S169" s="19">
        <v>-80.813894779359785</v>
      </c>
      <c r="T169" s="151"/>
      <c r="U169" s="2"/>
    </row>
    <row r="170" spans="1:21" ht="15.4" customHeight="1">
      <c r="A170" s="10">
        <f t="shared" si="0"/>
        <v>163</v>
      </c>
      <c r="B170" s="10" t="s">
        <v>2028</v>
      </c>
      <c r="C170" s="11" t="s">
        <v>2029</v>
      </c>
      <c r="D170" s="11" t="s">
        <v>2026</v>
      </c>
      <c r="E170" s="11"/>
      <c r="F170" s="24" t="s">
        <v>1793</v>
      </c>
      <c r="G170" s="149">
        <v>1</v>
      </c>
      <c r="H170" s="11" t="s">
        <v>1725</v>
      </c>
      <c r="I170" s="150" t="s">
        <v>1971</v>
      </c>
      <c r="J170" s="150" t="s">
        <v>1971</v>
      </c>
      <c r="K170" s="57"/>
      <c r="L170" s="11"/>
      <c r="M170" s="13">
        <v>3300.97</v>
      </c>
      <c r="N170" s="13">
        <v>99.03</v>
      </c>
      <c r="O170" s="13"/>
      <c r="P170" s="13">
        <v>19</v>
      </c>
      <c r="Q170" s="36"/>
      <c r="R170" s="13">
        <v>19</v>
      </c>
      <c r="S170" s="19">
        <v>-80.813894779359785</v>
      </c>
      <c r="T170" s="151"/>
      <c r="U170" s="2"/>
    </row>
    <row r="171" spans="1:21" ht="15.4" customHeight="1">
      <c r="A171" s="10">
        <f t="shared" si="0"/>
        <v>164</v>
      </c>
      <c r="B171" s="10" t="s">
        <v>2030</v>
      </c>
      <c r="C171" s="11" t="s">
        <v>1922</v>
      </c>
      <c r="D171" s="11" t="s">
        <v>1969</v>
      </c>
      <c r="E171" s="11"/>
      <c r="F171" s="24" t="s">
        <v>1821</v>
      </c>
      <c r="G171" s="149">
        <v>8</v>
      </c>
      <c r="H171" s="11" t="s">
        <v>1725</v>
      </c>
      <c r="I171" s="150" t="s">
        <v>2031</v>
      </c>
      <c r="J171" s="150" t="s">
        <v>2031</v>
      </c>
      <c r="K171" s="57"/>
      <c r="L171" s="11"/>
      <c r="M171" s="13">
        <v>12000</v>
      </c>
      <c r="N171" s="13">
        <v>360</v>
      </c>
      <c r="O171" s="13"/>
      <c r="P171" s="13">
        <v>24</v>
      </c>
      <c r="Q171" s="36"/>
      <c r="R171" s="13">
        <v>24</v>
      </c>
      <c r="S171" s="19">
        <v>-93.333333333333329</v>
      </c>
      <c r="T171" s="151"/>
      <c r="U171" s="2"/>
    </row>
    <row r="172" spans="1:21" ht="15.4" customHeight="1">
      <c r="A172" s="10">
        <f t="shared" si="0"/>
        <v>165</v>
      </c>
      <c r="B172" s="10" t="s">
        <v>2032</v>
      </c>
      <c r="C172" s="11" t="s">
        <v>2033</v>
      </c>
      <c r="D172" s="11" t="s">
        <v>2034</v>
      </c>
      <c r="E172" s="11"/>
      <c r="F172" s="24" t="s">
        <v>1780</v>
      </c>
      <c r="G172" s="149">
        <v>2</v>
      </c>
      <c r="H172" s="11" t="s">
        <v>1725</v>
      </c>
      <c r="I172" s="150" t="s">
        <v>2035</v>
      </c>
      <c r="J172" s="150" t="s">
        <v>2035</v>
      </c>
      <c r="K172" s="57"/>
      <c r="L172" s="11"/>
      <c r="M172" s="13">
        <v>34188.03</v>
      </c>
      <c r="N172" s="13">
        <v>1025.6400000000001</v>
      </c>
      <c r="O172" s="13"/>
      <c r="P172" s="13">
        <v>6</v>
      </c>
      <c r="Q172" s="36"/>
      <c r="R172" s="13">
        <v>6</v>
      </c>
      <c r="S172" s="19">
        <v>-99.414999414999414</v>
      </c>
      <c r="T172" s="151"/>
      <c r="U172" s="2"/>
    </row>
    <row r="173" spans="1:21" ht="15.4" customHeight="1">
      <c r="A173" s="10">
        <f t="shared" si="0"/>
        <v>166</v>
      </c>
      <c r="B173" s="10" t="s">
        <v>2036</v>
      </c>
      <c r="C173" s="11" t="s">
        <v>1922</v>
      </c>
      <c r="D173" s="11" t="s">
        <v>2037</v>
      </c>
      <c r="E173" s="11"/>
      <c r="F173" s="24" t="s">
        <v>1821</v>
      </c>
      <c r="G173" s="149">
        <v>1</v>
      </c>
      <c r="H173" s="11" t="s">
        <v>1725</v>
      </c>
      <c r="I173" s="150" t="s">
        <v>2027</v>
      </c>
      <c r="J173" s="150" t="s">
        <v>2027</v>
      </c>
      <c r="K173" s="57"/>
      <c r="L173" s="11"/>
      <c r="M173" s="13">
        <v>728.15</v>
      </c>
      <c r="N173" s="13">
        <v>21.84</v>
      </c>
      <c r="O173" s="13"/>
      <c r="P173" s="13">
        <v>3</v>
      </c>
      <c r="Q173" s="36"/>
      <c r="R173" s="13">
        <v>3</v>
      </c>
      <c r="S173" s="19">
        <v>-86.263736263736263</v>
      </c>
      <c r="T173" s="151"/>
      <c r="U173" s="2"/>
    </row>
    <row r="174" spans="1:21" ht="15.4" customHeight="1">
      <c r="A174" s="10">
        <f t="shared" si="0"/>
        <v>167</v>
      </c>
      <c r="B174" s="10" t="s">
        <v>2038</v>
      </c>
      <c r="C174" s="11" t="s">
        <v>1969</v>
      </c>
      <c r="D174" s="11" t="s">
        <v>2039</v>
      </c>
      <c r="E174" s="11"/>
      <c r="F174" s="24" t="s">
        <v>1821</v>
      </c>
      <c r="G174" s="149">
        <v>2</v>
      </c>
      <c r="H174" s="11" t="s">
        <v>1725</v>
      </c>
      <c r="I174" s="150" t="s">
        <v>1935</v>
      </c>
      <c r="J174" s="150" t="s">
        <v>1935</v>
      </c>
      <c r="K174" s="57"/>
      <c r="L174" s="11"/>
      <c r="M174" s="13">
        <v>737.86</v>
      </c>
      <c r="N174" s="13">
        <v>22.14</v>
      </c>
      <c r="O174" s="13"/>
      <c r="P174" s="13">
        <v>6</v>
      </c>
      <c r="Q174" s="36"/>
      <c r="R174" s="13">
        <v>6</v>
      </c>
      <c r="S174" s="19">
        <v>-72.899728997289969</v>
      </c>
      <c r="T174" s="151"/>
      <c r="U174" s="2"/>
    </row>
    <row r="175" spans="1:21" ht="15.4" customHeight="1">
      <c r="A175" s="10">
        <f t="shared" si="0"/>
        <v>168</v>
      </c>
      <c r="B175" s="10" t="s">
        <v>2040</v>
      </c>
      <c r="C175" s="11" t="s">
        <v>1969</v>
      </c>
      <c r="D175" s="11" t="s">
        <v>2041</v>
      </c>
      <c r="E175" s="11"/>
      <c r="F175" s="24" t="s">
        <v>1821</v>
      </c>
      <c r="G175" s="149">
        <v>3</v>
      </c>
      <c r="H175" s="11" t="s">
        <v>1725</v>
      </c>
      <c r="I175" s="150" t="s">
        <v>1971</v>
      </c>
      <c r="J175" s="150" t="s">
        <v>1971</v>
      </c>
      <c r="K175" s="57"/>
      <c r="L175" s="11"/>
      <c r="M175" s="13">
        <v>2184.4699999999998</v>
      </c>
      <c r="N175" s="13">
        <v>65.53</v>
      </c>
      <c r="O175" s="13"/>
      <c r="P175" s="13">
        <v>9</v>
      </c>
      <c r="Q175" s="36"/>
      <c r="R175" s="13">
        <v>9</v>
      </c>
      <c r="S175" s="19">
        <v>-86.265832443155816</v>
      </c>
      <c r="T175" s="151"/>
      <c r="U175" s="2"/>
    </row>
    <row r="176" spans="1:21" ht="15.4" customHeight="1">
      <c r="A176" s="10">
        <f t="shared" si="0"/>
        <v>169</v>
      </c>
      <c r="B176" s="10" t="s">
        <v>2042</v>
      </c>
      <c r="C176" s="11" t="s">
        <v>1969</v>
      </c>
      <c r="D176" s="11" t="s">
        <v>2037</v>
      </c>
      <c r="E176" s="11"/>
      <c r="F176" s="24" t="s">
        <v>1821</v>
      </c>
      <c r="G176" s="149">
        <v>3</v>
      </c>
      <c r="H176" s="11" t="s">
        <v>1725</v>
      </c>
      <c r="I176" s="150" t="s">
        <v>1935</v>
      </c>
      <c r="J176" s="150" t="s">
        <v>1935</v>
      </c>
      <c r="K176" s="57"/>
      <c r="L176" s="11"/>
      <c r="M176" s="13">
        <v>2184.48</v>
      </c>
      <c r="N176" s="13">
        <v>65.53</v>
      </c>
      <c r="O176" s="13"/>
      <c r="P176" s="13">
        <v>9</v>
      </c>
      <c r="Q176" s="36"/>
      <c r="R176" s="13">
        <v>9</v>
      </c>
      <c r="S176" s="19">
        <v>-86.265832443155816</v>
      </c>
      <c r="T176" s="151"/>
      <c r="U176" s="2"/>
    </row>
    <row r="177" spans="1:21" ht="15.4" customHeight="1">
      <c r="A177" s="10">
        <f t="shared" si="0"/>
        <v>170</v>
      </c>
      <c r="B177" s="10" t="s">
        <v>2043</v>
      </c>
      <c r="C177" s="11" t="s">
        <v>1969</v>
      </c>
      <c r="D177" s="11" t="s">
        <v>2044</v>
      </c>
      <c r="E177" s="11"/>
      <c r="F177" s="24" t="s">
        <v>1821</v>
      </c>
      <c r="G177" s="149">
        <v>3</v>
      </c>
      <c r="H177" s="11" t="s">
        <v>1725</v>
      </c>
      <c r="I177" s="150" t="s">
        <v>1822</v>
      </c>
      <c r="J177" s="150" t="s">
        <v>1822</v>
      </c>
      <c r="K177" s="57"/>
      <c r="L177" s="11"/>
      <c r="M177" s="13">
        <v>2155.34</v>
      </c>
      <c r="N177" s="13">
        <v>64.66</v>
      </c>
      <c r="O177" s="13"/>
      <c r="P177" s="13">
        <v>9</v>
      </c>
      <c r="Q177" s="36"/>
      <c r="R177" s="13">
        <v>9</v>
      </c>
      <c r="S177" s="19">
        <v>-86.081039282400255</v>
      </c>
      <c r="T177" s="151"/>
      <c r="U177" s="2"/>
    </row>
    <row r="178" spans="1:21" ht="15.4" customHeight="1">
      <c r="A178" s="10">
        <f t="shared" si="0"/>
        <v>171</v>
      </c>
      <c r="B178" s="10" t="s">
        <v>2045</v>
      </c>
      <c r="C178" s="11" t="s">
        <v>1969</v>
      </c>
      <c r="D178" s="11" t="s">
        <v>2046</v>
      </c>
      <c r="E178" s="11"/>
      <c r="F178" s="24" t="s">
        <v>1821</v>
      </c>
      <c r="G178" s="149">
        <v>1</v>
      </c>
      <c r="H178" s="11" t="s">
        <v>1725</v>
      </c>
      <c r="I178" s="150" t="s">
        <v>2047</v>
      </c>
      <c r="J178" s="150" t="s">
        <v>2047</v>
      </c>
      <c r="K178" s="57"/>
      <c r="L178" s="11"/>
      <c r="M178" s="13">
        <v>1262.1400000000001</v>
      </c>
      <c r="N178" s="13">
        <v>37.86</v>
      </c>
      <c r="O178" s="13"/>
      <c r="P178" s="13">
        <v>3</v>
      </c>
      <c r="Q178" s="36"/>
      <c r="R178" s="13">
        <v>3</v>
      </c>
      <c r="S178" s="19">
        <v>-92.076069730586369</v>
      </c>
      <c r="T178" s="151"/>
      <c r="U178" s="2"/>
    </row>
    <row r="179" spans="1:21" ht="15.4" customHeight="1">
      <c r="A179" s="10">
        <f t="shared" si="0"/>
        <v>172</v>
      </c>
      <c r="B179" s="10" t="s">
        <v>2048</v>
      </c>
      <c r="C179" s="11" t="s">
        <v>1969</v>
      </c>
      <c r="D179" s="11" t="s">
        <v>2037</v>
      </c>
      <c r="E179" s="11"/>
      <c r="F179" s="24" t="s">
        <v>1821</v>
      </c>
      <c r="G179" s="149">
        <v>6</v>
      </c>
      <c r="H179" s="11" t="s">
        <v>1725</v>
      </c>
      <c r="I179" s="150" t="s">
        <v>1935</v>
      </c>
      <c r="J179" s="150" t="s">
        <v>1935</v>
      </c>
      <c r="K179" s="57"/>
      <c r="L179" s="11"/>
      <c r="M179" s="13">
        <v>4368.92</v>
      </c>
      <c r="N179" s="13">
        <v>131.07</v>
      </c>
      <c r="O179" s="13"/>
      <c r="P179" s="13">
        <v>18</v>
      </c>
      <c r="Q179" s="36"/>
      <c r="R179" s="13">
        <v>18</v>
      </c>
      <c r="S179" s="19">
        <v>-86.266880292973227</v>
      </c>
      <c r="T179" s="151"/>
      <c r="U179" s="2"/>
    </row>
    <row r="180" spans="1:21" ht="15.4" customHeight="1">
      <c r="A180" s="10">
        <f t="shared" si="0"/>
        <v>173</v>
      </c>
      <c r="B180" s="10" t="s">
        <v>2049</v>
      </c>
      <c r="C180" s="11" t="s">
        <v>1847</v>
      </c>
      <c r="D180" s="11" t="s">
        <v>1848</v>
      </c>
      <c r="E180" s="11"/>
      <c r="F180" s="24" t="s">
        <v>1724</v>
      </c>
      <c r="G180" s="149">
        <v>1</v>
      </c>
      <c r="H180" s="11" t="s">
        <v>1725</v>
      </c>
      <c r="I180" s="150" t="s">
        <v>1849</v>
      </c>
      <c r="J180" s="150" t="s">
        <v>1849</v>
      </c>
      <c r="K180" s="57"/>
      <c r="L180" s="11"/>
      <c r="M180" s="13">
        <v>1349.57</v>
      </c>
      <c r="N180" s="13">
        <v>40.49</v>
      </c>
      <c r="O180" s="13"/>
      <c r="P180" s="13">
        <v>4</v>
      </c>
      <c r="Q180" s="36"/>
      <c r="R180" s="13">
        <v>4</v>
      </c>
      <c r="S180" s="19">
        <v>-90.121017535193872</v>
      </c>
      <c r="T180" s="151"/>
      <c r="U180" s="2"/>
    </row>
    <row r="181" spans="1:21" ht="15.4" customHeight="1">
      <c r="A181" s="10">
        <f t="shared" si="0"/>
        <v>174</v>
      </c>
      <c r="B181" s="10" t="s">
        <v>2050</v>
      </c>
      <c r="C181" s="11" t="s">
        <v>1855</v>
      </c>
      <c r="D181" s="11" t="s">
        <v>1856</v>
      </c>
      <c r="E181" s="11"/>
      <c r="F181" s="24" t="s">
        <v>1724</v>
      </c>
      <c r="G181" s="149">
        <v>1</v>
      </c>
      <c r="H181" s="11" t="s">
        <v>1725</v>
      </c>
      <c r="I181" s="150" t="s">
        <v>1849</v>
      </c>
      <c r="J181" s="150" t="s">
        <v>1849</v>
      </c>
      <c r="K181" s="57"/>
      <c r="L181" s="11"/>
      <c r="M181" s="13">
        <v>760.68</v>
      </c>
      <c r="N181" s="13">
        <v>22.82</v>
      </c>
      <c r="O181" s="13"/>
      <c r="P181" s="13">
        <v>4</v>
      </c>
      <c r="Q181" s="36"/>
      <c r="R181" s="13">
        <v>4</v>
      </c>
      <c r="S181" s="19">
        <v>-82.471516213847508</v>
      </c>
      <c r="T181" s="151"/>
      <c r="U181" s="2"/>
    </row>
    <row r="182" spans="1:21" ht="15.4" customHeight="1">
      <c r="A182" s="10">
        <f t="shared" si="0"/>
        <v>175</v>
      </c>
      <c r="B182" s="10" t="s">
        <v>2051</v>
      </c>
      <c r="C182" s="11" t="s">
        <v>1862</v>
      </c>
      <c r="D182" s="11" t="s">
        <v>1863</v>
      </c>
      <c r="E182" s="11"/>
      <c r="F182" s="24" t="s">
        <v>1821</v>
      </c>
      <c r="G182" s="149">
        <v>1</v>
      </c>
      <c r="H182" s="11" t="s">
        <v>1725</v>
      </c>
      <c r="I182" s="150" t="s">
        <v>1754</v>
      </c>
      <c r="J182" s="150" t="s">
        <v>1754</v>
      </c>
      <c r="K182" s="57"/>
      <c r="L182" s="11"/>
      <c r="M182" s="13">
        <v>1141.8800000000001</v>
      </c>
      <c r="N182" s="13">
        <v>34.26</v>
      </c>
      <c r="O182" s="13"/>
      <c r="P182" s="13">
        <v>4</v>
      </c>
      <c r="Q182" s="36"/>
      <c r="R182" s="13">
        <v>4</v>
      </c>
      <c r="S182" s="19">
        <v>-88.324576765907764</v>
      </c>
      <c r="T182" s="151"/>
      <c r="U182" s="2"/>
    </row>
    <row r="183" spans="1:21" ht="15.4" customHeight="1">
      <c r="A183" s="10">
        <f t="shared" si="0"/>
        <v>176</v>
      </c>
      <c r="B183" s="10" t="s">
        <v>2052</v>
      </c>
      <c r="C183" s="11" t="s">
        <v>1862</v>
      </c>
      <c r="D183" s="11" t="s">
        <v>1863</v>
      </c>
      <c r="E183" s="11"/>
      <c r="F183" s="24" t="s">
        <v>1821</v>
      </c>
      <c r="G183" s="149">
        <v>1</v>
      </c>
      <c r="H183" s="11" t="s">
        <v>1725</v>
      </c>
      <c r="I183" s="150" t="s">
        <v>1754</v>
      </c>
      <c r="J183" s="150" t="s">
        <v>1754</v>
      </c>
      <c r="K183" s="57"/>
      <c r="L183" s="11"/>
      <c r="M183" s="13">
        <v>1141.8800000000001</v>
      </c>
      <c r="N183" s="13">
        <v>34.26</v>
      </c>
      <c r="O183" s="13"/>
      <c r="P183" s="13">
        <v>4</v>
      </c>
      <c r="Q183" s="36"/>
      <c r="R183" s="13">
        <v>4</v>
      </c>
      <c r="S183" s="19">
        <v>-88.324576765907764</v>
      </c>
      <c r="T183" s="151"/>
      <c r="U183" s="2"/>
    </row>
    <row r="184" spans="1:21" ht="15.4" customHeight="1">
      <c r="A184" s="10">
        <f t="shared" si="0"/>
        <v>177</v>
      </c>
      <c r="B184" s="10" t="s">
        <v>2053</v>
      </c>
      <c r="C184" s="11" t="s">
        <v>1862</v>
      </c>
      <c r="D184" s="11" t="s">
        <v>1863</v>
      </c>
      <c r="E184" s="11"/>
      <c r="F184" s="24" t="s">
        <v>1821</v>
      </c>
      <c r="G184" s="149">
        <v>1</v>
      </c>
      <c r="H184" s="11" t="s">
        <v>1725</v>
      </c>
      <c r="I184" s="150" t="s">
        <v>1754</v>
      </c>
      <c r="J184" s="150" t="s">
        <v>1754</v>
      </c>
      <c r="K184" s="57"/>
      <c r="L184" s="11"/>
      <c r="M184" s="13">
        <v>1141.8800000000001</v>
      </c>
      <c r="N184" s="13">
        <v>34.26</v>
      </c>
      <c r="O184" s="13"/>
      <c r="P184" s="13">
        <v>4</v>
      </c>
      <c r="Q184" s="36"/>
      <c r="R184" s="13">
        <v>4</v>
      </c>
      <c r="S184" s="19">
        <v>-88.324576765907764</v>
      </c>
      <c r="T184" s="151"/>
      <c r="U184" s="2"/>
    </row>
    <row r="185" spans="1:21" ht="15.4" customHeight="1">
      <c r="A185" s="10">
        <f t="shared" si="0"/>
        <v>178</v>
      </c>
      <c r="B185" s="10" t="s">
        <v>2054</v>
      </c>
      <c r="C185" s="11" t="s">
        <v>1862</v>
      </c>
      <c r="D185" s="11" t="s">
        <v>1863</v>
      </c>
      <c r="E185" s="11"/>
      <c r="F185" s="24" t="s">
        <v>1821</v>
      </c>
      <c r="G185" s="149">
        <v>1</v>
      </c>
      <c r="H185" s="11" t="s">
        <v>1725</v>
      </c>
      <c r="I185" s="150" t="s">
        <v>1754</v>
      </c>
      <c r="J185" s="150" t="s">
        <v>1754</v>
      </c>
      <c r="K185" s="57"/>
      <c r="L185" s="11"/>
      <c r="M185" s="13">
        <v>1141.8800000000001</v>
      </c>
      <c r="N185" s="13">
        <v>34.26</v>
      </c>
      <c r="O185" s="13"/>
      <c r="P185" s="13">
        <v>4</v>
      </c>
      <c r="Q185" s="36"/>
      <c r="R185" s="13">
        <v>4</v>
      </c>
      <c r="S185" s="19">
        <v>-88.324576765907764</v>
      </c>
      <c r="T185" s="151"/>
      <c r="U185" s="2"/>
    </row>
    <row r="186" spans="1:21" ht="15.4" customHeight="1">
      <c r="A186" s="10">
        <f t="shared" si="0"/>
        <v>179</v>
      </c>
      <c r="B186" s="10" t="s">
        <v>2055</v>
      </c>
      <c r="C186" s="11" t="s">
        <v>1862</v>
      </c>
      <c r="D186" s="11" t="s">
        <v>1863</v>
      </c>
      <c r="E186" s="11"/>
      <c r="F186" s="24" t="s">
        <v>1821</v>
      </c>
      <c r="G186" s="149">
        <v>1</v>
      </c>
      <c r="H186" s="11" t="s">
        <v>1725</v>
      </c>
      <c r="I186" s="150" t="s">
        <v>1754</v>
      </c>
      <c r="J186" s="150" t="s">
        <v>1754</v>
      </c>
      <c r="K186" s="57"/>
      <c r="L186" s="11"/>
      <c r="M186" s="13">
        <v>1141.8800000000001</v>
      </c>
      <c r="N186" s="13">
        <v>34.26</v>
      </c>
      <c r="O186" s="13"/>
      <c r="P186" s="13">
        <v>4</v>
      </c>
      <c r="Q186" s="36"/>
      <c r="R186" s="13">
        <v>4</v>
      </c>
      <c r="S186" s="19">
        <v>-88.324576765907764</v>
      </c>
      <c r="T186" s="151"/>
      <c r="U186" s="2"/>
    </row>
    <row r="187" spans="1:21" ht="15.4" customHeight="1">
      <c r="A187" s="10">
        <f t="shared" si="0"/>
        <v>180</v>
      </c>
      <c r="B187" s="10" t="s">
        <v>2056</v>
      </c>
      <c r="C187" s="11" t="s">
        <v>1748</v>
      </c>
      <c r="D187" s="11" t="s">
        <v>1753</v>
      </c>
      <c r="E187" s="11"/>
      <c r="F187" s="24" t="s">
        <v>1730</v>
      </c>
      <c r="G187" s="149">
        <v>1</v>
      </c>
      <c r="H187" s="11" t="s">
        <v>1725</v>
      </c>
      <c r="I187" s="150" t="s">
        <v>1754</v>
      </c>
      <c r="J187" s="150" t="s">
        <v>1754</v>
      </c>
      <c r="K187" s="57"/>
      <c r="L187" s="11"/>
      <c r="M187" s="13">
        <v>478.63</v>
      </c>
      <c r="N187" s="13">
        <v>14.36</v>
      </c>
      <c r="O187" s="13"/>
      <c r="P187" s="13">
        <v>4</v>
      </c>
      <c r="Q187" s="36"/>
      <c r="R187" s="13">
        <v>4</v>
      </c>
      <c r="S187" s="19">
        <v>-72.144846796657376</v>
      </c>
      <c r="T187" s="151"/>
      <c r="U187" s="2"/>
    </row>
    <row r="188" spans="1:21" ht="15.4" customHeight="1">
      <c r="A188" s="10">
        <f t="shared" si="0"/>
        <v>181</v>
      </c>
      <c r="B188" s="10" t="s">
        <v>2057</v>
      </c>
      <c r="C188" s="11" t="s">
        <v>1847</v>
      </c>
      <c r="D188" s="11" t="s">
        <v>1848</v>
      </c>
      <c r="E188" s="11"/>
      <c r="F188" s="24" t="s">
        <v>1724</v>
      </c>
      <c r="G188" s="149">
        <v>1</v>
      </c>
      <c r="H188" s="11" t="s">
        <v>1725</v>
      </c>
      <c r="I188" s="150" t="s">
        <v>1849</v>
      </c>
      <c r="J188" s="150" t="s">
        <v>1849</v>
      </c>
      <c r="K188" s="57"/>
      <c r="L188" s="11"/>
      <c r="M188" s="13">
        <v>1349.57</v>
      </c>
      <c r="N188" s="13">
        <v>40.49</v>
      </c>
      <c r="O188" s="13"/>
      <c r="P188" s="13">
        <v>4</v>
      </c>
      <c r="Q188" s="36"/>
      <c r="R188" s="13">
        <v>4</v>
      </c>
      <c r="S188" s="19">
        <v>-90.121017535193872</v>
      </c>
      <c r="T188" s="151"/>
      <c r="U188" s="2"/>
    </row>
    <row r="189" spans="1:21" ht="15.4" customHeight="1">
      <c r="A189" s="10">
        <f t="shared" si="0"/>
        <v>182</v>
      </c>
      <c r="B189" s="10" t="s">
        <v>2058</v>
      </c>
      <c r="C189" s="11" t="s">
        <v>1862</v>
      </c>
      <c r="D189" s="11" t="s">
        <v>1863</v>
      </c>
      <c r="E189" s="11"/>
      <c r="F189" s="24" t="s">
        <v>1821</v>
      </c>
      <c r="G189" s="149">
        <v>1</v>
      </c>
      <c r="H189" s="11" t="s">
        <v>1725</v>
      </c>
      <c r="I189" s="150" t="s">
        <v>1754</v>
      </c>
      <c r="J189" s="150" t="s">
        <v>1754</v>
      </c>
      <c r="K189" s="57"/>
      <c r="L189" s="11"/>
      <c r="M189" s="13">
        <v>1141.8800000000001</v>
      </c>
      <c r="N189" s="13">
        <v>34.26</v>
      </c>
      <c r="O189" s="13"/>
      <c r="P189" s="13">
        <v>4</v>
      </c>
      <c r="Q189" s="36"/>
      <c r="R189" s="13">
        <v>4</v>
      </c>
      <c r="S189" s="19">
        <v>-88.324576765907764</v>
      </c>
      <c r="T189" s="151"/>
      <c r="U189" s="2"/>
    </row>
    <row r="190" spans="1:21" ht="15.4" customHeight="1">
      <c r="A190" s="10">
        <f t="shared" si="0"/>
        <v>183</v>
      </c>
      <c r="B190" s="10" t="s">
        <v>2059</v>
      </c>
      <c r="C190" s="11" t="s">
        <v>1862</v>
      </c>
      <c r="D190" s="11" t="s">
        <v>1863</v>
      </c>
      <c r="E190" s="11"/>
      <c r="F190" s="24" t="s">
        <v>1821</v>
      </c>
      <c r="G190" s="149">
        <v>1</v>
      </c>
      <c r="H190" s="11" t="s">
        <v>1725</v>
      </c>
      <c r="I190" s="150" t="s">
        <v>1754</v>
      </c>
      <c r="J190" s="150" t="s">
        <v>1754</v>
      </c>
      <c r="K190" s="57"/>
      <c r="L190" s="11"/>
      <c r="M190" s="13">
        <v>1141.8800000000001</v>
      </c>
      <c r="N190" s="13">
        <v>34.26</v>
      </c>
      <c r="O190" s="13"/>
      <c r="P190" s="13">
        <v>4</v>
      </c>
      <c r="Q190" s="36"/>
      <c r="R190" s="13">
        <v>4</v>
      </c>
      <c r="S190" s="19">
        <v>-88.324576765907764</v>
      </c>
      <c r="T190" s="151"/>
      <c r="U190" s="2"/>
    </row>
    <row r="191" spans="1:21" ht="15.4" customHeight="1">
      <c r="A191" s="10">
        <f t="shared" si="0"/>
        <v>184</v>
      </c>
      <c r="B191" s="10" t="s">
        <v>2060</v>
      </c>
      <c r="C191" s="11" t="s">
        <v>1873</v>
      </c>
      <c r="D191" s="11" t="s">
        <v>1749</v>
      </c>
      <c r="E191" s="11"/>
      <c r="F191" s="24" t="s">
        <v>1730</v>
      </c>
      <c r="G191" s="149">
        <v>1</v>
      </c>
      <c r="H191" s="11" t="s">
        <v>1725</v>
      </c>
      <c r="I191" s="150" t="s">
        <v>1849</v>
      </c>
      <c r="J191" s="150" t="s">
        <v>1849</v>
      </c>
      <c r="K191" s="57"/>
      <c r="L191" s="11"/>
      <c r="M191" s="13">
        <v>478.63</v>
      </c>
      <c r="N191" s="13">
        <v>14.36</v>
      </c>
      <c r="O191" s="13"/>
      <c r="P191" s="13">
        <v>4</v>
      </c>
      <c r="Q191" s="36"/>
      <c r="R191" s="13">
        <v>4</v>
      </c>
      <c r="S191" s="19">
        <v>-72.144846796657376</v>
      </c>
      <c r="T191" s="151"/>
      <c r="U191" s="2"/>
    </row>
    <row r="192" spans="1:21" ht="15.4" customHeight="1">
      <c r="A192" s="10">
        <f t="shared" si="0"/>
        <v>185</v>
      </c>
      <c r="B192" s="10" t="s">
        <v>2061</v>
      </c>
      <c r="C192" s="11" t="s">
        <v>1847</v>
      </c>
      <c r="D192" s="11" t="s">
        <v>1848</v>
      </c>
      <c r="E192" s="11"/>
      <c r="F192" s="24" t="s">
        <v>1724</v>
      </c>
      <c r="G192" s="149">
        <v>1</v>
      </c>
      <c r="H192" s="11" t="s">
        <v>1725</v>
      </c>
      <c r="I192" s="150" t="s">
        <v>1849</v>
      </c>
      <c r="J192" s="150" t="s">
        <v>1849</v>
      </c>
      <c r="K192" s="57"/>
      <c r="L192" s="11"/>
      <c r="M192" s="13">
        <v>1349.57</v>
      </c>
      <c r="N192" s="13">
        <v>40.49</v>
      </c>
      <c r="O192" s="13"/>
      <c r="P192" s="13">
        <v>4</v>
      </c>
      <c r="Q192" s="36"/>
      <c r="R192" s="13">
        <v>4</v>
      </c>
      <c r="S192" s="19">
        <v>-90.121017535193872</v>
      </c>
      <c r="T192" s="151"/>
      <c r="U192" s="2"/>
    </row>
    <row r="193" spans="1:21" ht="15.4" customHeight="1">
      <c r="A193" s="10">
        <f t="shared" si="0"/>
        <v>186</v>
      </c>
      <c r="B193" s="10" t="s">
        <v>2062</v>
      </c>
      <c r="C193" s="11" t="s">
        <v>1855</v>
      </c>
      <c r="D193" s="11" t="s">
        <v>1856</v>
      </c>
      <c r="E193" s="11"/>
      <c r="F193" s="24" t="s">
        <v>1724</v>
      </c>
      <c r="G193" s="149">
        <v>1</v>
      </c>
      <c r="H193" s="11" t="s">
        <v>1725</v>
      </c>
      <c r="I193" s="150" t="s">
        <v>1849</v>
      </c>
      <c r="J193" s="150" t="s">
        <v>1849</v>
      </c>
      <c r="K193" s="57"/>
      <c r="L193" s="11"/>
      <c r="M193" s="13">
        <v>760.68</v>
      </c>
      <c r="N193" s="13">
        <v>22.82</v>
      </c>
      <c r="O193" s="13"/>
      <c r="P193" s="13">
        <v>4</v>
      </c>
      <c r="Q193" s="36"/>
      <c r="R193" s="13">
        <v>4</v>
      </c>
      <c r="S193" s="19">
        <v>-82.471516213847508</v>
      </c>
      <c r="T193" s="151"/>
      <c r="U193" s="2"/>
    </row>
    <row r="194" spans="1:21" ht="15.4" customHeight="1">
      <c r="A194" s="10">
        <f t="shared" si="0"/>
        <v>187</v>
      </c>
      <c r="B194" s="10" t="s">
        <v>2063</v>
      </c>
      <c r="C194" s="11" t="s">
        <v>1862</v>
      </c>
      <c r="D194" s="11" t="s">
        <v>1863</v>
      </c>
      <c r="E194" s="11"/>
      <c r="F194" s="24" t="s">
        <v>1821</v>
      </c>
      <c r="G194" s="149">
        <v>1</v>
      </c>
      <c r="H194" s="11" t="s">
        <v>1725</v>
      </c>
      <c r="I194" s="150" t="s">
        <v>1754</v>
      </c>
      <c r="J194" s="150" t="s">
        <v>1754</v>
      </c>
      <c r="K194" s="57"/>
      <c r="L194" s="11"/>
      <c r="M194" s="13">
        <v>1141.8800000000001</v>
      </c>
      <c r="N194" s="13">
        <v>34.26</v>
      </c>
      <c r="O194" s="13"/>
      <c r="P194" s="13">
        <v>4</v>
      </c>
      <c r="Q194" s="36"/>
      <c r="R194" s="13">
        <v>4</v>
      </c>
      <c r="S194" s="19">
        <v>-88.324576765907764</v>
      </c>
      <c r="T194" s="151"/>
      <c r="U194" s="2"/>
    </row>
    <row r="195" spans="1:21" ht="15.4" customHeight="1">
      <c r="A195" s="10">
        <f t="shared" si="0"/>
        <v>188</v>
      </c>
      <c r="B195" s="10" t="s">
        <v>2064</v>
      </c>
      <c r="C195" s="11" t="s">
        <v>1862</v>
      </c>
      <c r="D195" s="11" t="s">
        <v>1863</v>
      </c>
      <c r="E195" s="11"/>
      <c r="F195" s="24" t="s">
        <v>1821</v>
      </c>
      <c r="G195" s="149">
        <v>1</v>
      </c>
      <c r="H195" s="11" t="s">
        <v>1725</v>
      </c>
      <c r="I195" s="150" t="s">
        <v>1754</v>
      </c>
      <c r="J195" s="150" t="s">
        <v>1754</v>
      </c>
      <c r="K195" s="57"/>
      <c r="L195" s="11"/>
      <c r="M195" s="13">
        <v>1141.8800000000001</v>
      </c>
      <c r="N195" s="13">
        <v>34.26</v>
      </c>
      <c r="O195" s="13"/>
      <c r="P195" s="13">
        <v>4</v>
      </c>
      <c r="Q195" s="36"/>
      <c r="R195" s="13">
        <v>4</v>
      </c>
      <c r="S195" s="19">
        <v>-88.324576765907764</v>
      </c>
      <c r="T195" s="151"/>
      <c r="U195" s="2"/>
    </row>
    <row r="196" spans="1:21" ht="15.4" customHeight="1">
      <c r="A196" s="10">
        <f t="shared" si="0"/>
        <v>189</v>
      </c>
      <c r="B196" s="10" t="s">
        <v>2065</v>
      </c>
      <c r="C196" s="11" t="s">
        <v>1862</v>
      </c>
      <c r="D196" s="11" t="s">
        <v>1863</v>
      </c>
      <c r="E196" s="11"/>
      <c r="F196" s="24" t="s">
        <v>1821</v>
      </c>
      <c r="G196" s="149">
        <v>1</v>
      </c>
      <c r="H196" s="11" t="s">
        <v>1725</v>
      </c>
      <c r="I196" s="150" t="s">
        <v>1754</v>
      </c>
      <c r="J196" s="150" t="s">
        <v>1754</v>
      </c>
      <c r="K196" s="57"/>
      <c r="L196" s="11"/>
      <c r="M196" s="13">
        <v>1141.8800000000001</v>
      </c>
      <c r="N196" s="13">
        <v>34.26</v>
      </c>
      <c r="O196" s="13"/>
      <c r="P196" s="13">
        <v>4</v>
      </c>
      <c r="Q196" s="36"/>
      <c r="R196" s="13">
        <v>4</v>
      </c>
      <c r="S196" s="19">
        <v>-88.324576765907764</v>
      </c>
      <c r="T196" s="151"/>
      <c r="U196" s="2"/>
    </row>
    <row r="197" spans="1:21" ht="15.4" customHeight="1">
      <c r="A197" s="10">
        <f t="shared" si="0"/>
        <v>190</v>
      </c>
      <c r="B197" s="10" t="s">
        <v>2066</v>
      </c>
      <c r="C197" s="11" t="s">
        <v>1737</v>
      </c>
      <c r="D197" s="11" t="s">
        <v>1753</v>
      </c>
      <c r="E197" s="11"/>
      <c r="F197" s="24" t="s">
        <v>1738</v>
      </c>
      <c r="G197" s="149">
        <v>1</v>
      </c>
      <c r="H197" s="11" t="s">
        <v>1725</v>
      </c>
      <c r="I197" s="150" t="s">
        <v>1849</v>
      </c>
      <c r="J197" s="150" t="s">
        <v>1849</v>
      </c>
      <c r="K197" s="57"/>
      <c r="L197" s="11"/>
      <c r="M197" s="13">
        <v>2525.64</v>
      </c>
      <c r="N197" s="13">
        <v>75.77</v>
      </c>
      <c r="O197" s="13"/>
      <c r="P197" s="13">
        <v>9</v>
      </c>
      <c r="Q197" s="36"/>
      <c r="R197" s="13">
        <v>9</v>
      </c>
      <c r="S197" s="19">
        <v>-88.121948000527922</v>
      </c>
      <c r="T197" s="151"/>
      <c r="U197" s="2"/>
    </row>
    <row r="198" spans="1:21" ht="15.4" customHeight="1">
      <c r="A198" s="10">
        <f t="shared" si="0"/>
        <v>191</v>
      </c>
      <c r="B198" s="10" t="s">
        <v>2067</v>
      </c>
      <c r="C198" s="11" t="s">
        <v>1839</v>
      </c>
      <c r="D198" s="11" t="s">
        <v>1840</v>
      </c>
      <c r="E198" s="11"/>
      <c r="F198" s="24" t="s">
        <v>1793</v>
      </c>
      <c r="G198" s="149">
        <v>2</v>
      </c>
      <c r="H198" s="11" t="s">
        <v>1725</v>
      </c>
      <c r="I198" s="150" t="s">
        <v>2068</v>
      </c>
      <c r="J198" s="150" t="s">
        <v>2068</v>
      </c>
      <c r="K198" s="57"/>
      <c r="L198" s="11"/>
      <c r="M198" s="13">
        <v>5641.03</v>
      </c>
      <c r="N198" s="13">
        <v>169.23</v>
      </c>
      <c r="O198" s="13"/>
      <c r="P198" s="13">
        <v>38</v>
      </c>
      <c r="Q198" s="36"/>
      <c r="R198" s="13">
        <v>38</v>
      </c>
      <c r="S198" s="19">
        <v>-77.545352478874904</v>
      </c>
      <c r="T198" s="151"/>
      <c r="U198" s="2"/>
    </row>
    <row r="199" spans="1:21" ht="15.4" customHeight="1">
      <c r="A199" s="10">
        <f t="shared" si="0"/>
        <v>192</v>
      </c>
      <c r="B199" s="10" t="s">
        <v>2069</v>
      </c>
      <c r="C199" s="11" t="s">
        <v>1839</v>
      </c>
      <c r="D199" s="11" t="s">
        <v>2070</v>
      </c>
      <c r="E199" s="11"/>
      <c r="F199" s="24" t="s">
        <v>1793</v>
      </c>
      <c r="G199" s="149">
        <v>3</v>
      </c>
      <c r="H199" s="11" t="s">
        <v>1725</v>
      </c>
      <c r="I199" s="150" t="s">
        <v>1751</v>
      </c>
      <c r="J199" s="150" t="s">
        <v>1751</v>
      </c>
      <c r="K199" s="57"/>
      <c r="L199" s="11"/>
      <c r="M199" s="13">
        <v>9611.64</v>
      </c>
      <c r="N199" s="13">
        <v>288.35000000000002</v>
      </c>
      <c r="O199" s="13"/>
      <c r="P199" s="13">
        <v>57</v>
      </c>
      <c r="Q199" s="36"/>
      <c r="R199" s="13">
        <v>57</v>
      </c>
      <c r="S199" s="19">
        <v>-80.232356511184321</v>
      </c>
      <c r="T199" s="151"/>
      <c r="U199" s="2"/>
    </row>
    <row r="200" spans="1:21" ht="12.75" customHeight="1">
      <c r="A200" s="664" t="s">
        <v>2071</v>
      </c>
      <c r="B200" s="672"/>
      <c r="C200" s="673"/>
      <c r="D200" s="11"/>
      <c r="E200" s="11"/>
      <c r="F200" s="11"/>
      <c r="G200" s="149">
        <f>SUM(G8:G199)</f>
        <v>347</v>
      </c>
      <c r="H200" s="11"/>
      <c r="I200" s="38"/>
      <c r="J200" s="38"/>
      <c r="K200" s="57"/>
      <c r="L200" s="11"/>
      <c r="M200" s="13">
        <f>SUM(M8:M199)</f>
        <v>494324.18</v>
      </c>
      <c r="N200" s="13">
        <f>SUM(N8:N199)</f>
        <v>14829.85</v>
      </c>
      <c r="O200" s="13">
        <f>SUM(O8:O199)</f>
        <v>0</v>
      </c>
      <c r="P200" s="13">
        <f>SUM(P8:P199)</f>
        <v>1967</v>
      </c>
      <c r="Q200" s="13"/>
      <c r="R200" s="13">
        <f>SUM(R8:R199)</f>
        <v>1967</v>
      </c>
      <c r="S200" s="19">
        <f t="shared" ref="S200" si="1">IF(N200-O200=0,"",(R200-N200+O200)/(N200-O200)*100)</f>
        <v>-86.73621108777229</v>
      </c>
      <c r="T200" s="11"/>
    </row>
    <row r="201" spans="1:21" ht="12.75" customHeight="1">
      <c r="A201" s="664" t="s">
        <v>2072</v>
      </c>
      <c r="B201" s="672"/>
      <c r="C201" s="673"/>
      <c r="D201" s="11"/>
      <c r="E201" s="11"/>
      <c r="F201" s="11"/>
      <c r="G201" s="57"/>
      <c r="H201" s="11"/>
      <c r="I201" s="38"/>
      <c r="J201" s="38"/>
      <c r="K201" s="57"/>
      <c r="L201" s="11"/>
      <c r="M201" s="13"/>
      <c r="N201" s="13">
        <f>O200</f>
        <v>0</v>
      </c>
      <c r="O201" s="13"/>
      <c r="P201" s="13"/>
      <c r="Q201" s="13"/>
      <c r="R201" s="13"/>
      <c r="S201" s="19"/>
      <c r="T201" s="11"/>
    </row>
    <row r="202" spans="1:21" ht="15.75" customHeight="1">
      <c r="A202" s="659" t="s">
        <v>2073</v>
      </c>
      <c r="B202" s="676"/>
      <c r="C202" s="677"/>
      <c r="D202" s="14"/>
      <c r="E202" s="14"/>
      <c r="F202" s="14"/>
      <c r="G202" s="16"/>
      <c r="H202" s="153"/>
      <c r="I202" s="19"/>
      <c r="J202" s="19"/>
      <c r="K202" s="19"/>
      <c r="L202" s="19"/>
      <c r="M202" s="19">
        <f>M200-M201</f>
        <v>494324.18</v>
      </c>
      <c r="N202" s="19">
        <f>N200-N201</f>
        <v>14829.85</v>
      </c>
      <c r="O202" s="19"/>
      <c r="P202" s="154">
        <f>P200</f>
        <v>1967</v>
      </c>
      <c r="Q202" s="19"/>
      <c r="R202" s="154">
        <f>R200</f>
        <v>1967</v>
      </c>
      <c r="S202" s="19">
        <f>IF(N202-O202=0,"",(R202-N202+O202)/(N202-O202)*100)</f>
        <v>-86.73621108777229</v>
      </c>
      <c r="T202" s="147"/>
    </row>
    <row r="203" spans="1:21" ht="15.75" customHeight="1">
      <c r="A203" s="3" t="str">
        <f>基本信息输入表!$K$6&amp;"填表人："&amp;基本信息输入表!$M$62</f>
        <v>被评估单位填表人：李湘琦</v>
      </c>
      <c r="R203" s="3" t="str">
        <f>"评估人员："&amp;基本信息输入表!$Q$62</f>
        <v>评估人员：朱蕾蕾、王成</v>
      </c>
      <c r="U203" s="3" t="s">
        <v>533</v>
      </c>
    </row>
    <row r="204" spans="1:21" ht="15.75" customHeight="1">
      <c r="A204" s="3" t="str">
        <f>"填表日期："&amp;YEAR(基本信息输入表!$O$62)&amp;"年"&amp;MONTH(基本信息输入表!$O$62)&amp;"月"&amp;DAY(基本信息输入表!$O$62)&amp;"日"</f>
        <v>填表日期：2025年8月25日</v>
      </c>
    </row>
  </sheetData>
  <autoFilter ref="A1:U204" xr:uid="{00000000-0009-0000-0000-00003F000000}"/>
  <mergeCells count="23">
    <mergeCell ref="T6:T7"/>
    <mergeCell ref="A200:C200"/>
    <mergeCell ref="A201:C201"/>
    <mergeCell ref="A202:C202"/>
    <mergeCell ref="A6:A7"/>
    <mergeCell ref="B6:B7"/>
    <mergeCell ref="C6:C7"/>
    <mergeCell ref="A2:T2"/>
    <mergeCell ref="A3:T3"/>
    <mergeCell ref="A5:E5"/>
    <mergeCell ref="M6:N6"/>
    <mergeCell ref="P6:R6"/>
    <mergeCell ref="D6:D7"/>
    <mergeCell ref="E6:E7"/>
    <mergeCell ref="F6:F7"/>
    <mergeCell ref="G6:G7"/>
    <mergeCell ref="H6:H7"/>
    <mergeCell ref="I6:I7"/>
    <mergeCell ref="J6:J7"/>
    <mergeCell ref="K6:K7"/>
    <mergeCell ref="L6:L7"/>
    <mergeCell ref="O6:O7"/>
    <mergeCell ref="S6:S7"/>
  </mergeCells>
  <phoneticPr fontId="33" type="noConversion"/>
  <hyperlinks>
    <hyperlink ref="A1" location="索引目录!A1" display="返回索引目录" xr:uid="{00000000-0004-0000-3F00-000000000000}"/>
  </hyperlinks>
  <printOptions horizontalCentered="1"/>
  <pageMargins left="0.98425196850393704" right="0.98425196850393704" top="0.98425196850393704" bottom="0.98425196850393704" header="0.47244094488188981" footer="0.35433070866141736"/>
  <pageSetup paperSize="9" scale="67" fitToHeight="0" orientation="landscape" r:id="rId1"/>
  <headerFooter scaleWithDoc="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5">
    <pageSetUpPr fitToPage="1"/>
  </sheetPr>
  <dimension ref="A1:S29"/>
  <sheetViews>
    <sheetView showGridLines="0" topLeftCell="A12" zoomScale="96" zoomScaleNormal="96" workbookViewId="0">
      <selection activeCell="M8" sqref="M8:R8"/>
    </sheetView>
  </sheetViews>
  <sheetFormatPr defaultColWidth="9" defaultRowHeight="15.75" customHeight="1"/>
  <cols>
    <col min="1" max="1" width="4.75" style="3" customWidth="1"/>
    <col min="2" max="3" width="11.25" style="3" customWidth="1"/>
    <col min="4" max="4" width="9" style="3" customWidth="1"/>
    <col min="5" max="6" width="10.5" style="3" customWidth="1"/>
    <col min="7" max="12" width="5.25" style="3" customWidth="1"/>
    <col min="13" max="13" width="8" style="3" customWidth="1"/>
    <col min="14" max="16" width="15.75" style="3" customWidth="1"/>
    <col min="17" max="17" width="8.25" style="3" customWidth="1"/>
    <col min="18" max="19" width="9" style="3" customWidth="1"/>
    <col min="20" max="16384" width="9" style="3"/>
  </cols>
  <sheetData>
    <row r="1" spans="1:19" ht="15.75" customHeight="1">
      <c r="A1" s="4" t="s">
        <v>125</v>
      </c>
    </row>
    <row r="2" spans="1:19" s="1" customFormat="1" ht="30" customHeight="1">
      <c r="A2" s="651" t="s">
        <v>2074</v>
      </c>
      <c r="B2" s="652"/>
      <c r="C2" s="652"/>
      <c r="D2" s="652"/>
      <c r="E2" s="652"/>
      <c r="F2" s="652"/>
      <c r="G2" s="652"/>
      <c r="H2" s="652"/>
      <c r="I2" s="652"/>
      <c r="J2" s="652"/>
      <c r="K2" s="652"/>
      <c r="L2" s="652"/>
      <c r="M2" s="652"/>
      <c r="N2" s="652"/>
      <c r="O2" s="652"/>
      <c r="P2" s="652"/>
      <c r="Q2" s="652"/>
      <c r="R2" s="652"/>
    </row>
    <row r="3" spans="1:19"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row>
    <row r="4" spans="1:19" ht="14.25" customHeight="1">
      <c r="A4" s="2"/>
      <c r="B4" s="2"/>
      <c r="C4" s="2"/>
      <c r="D4" s="2"/>
      <c r="E4" s="2"/>
      <c r="F4" s="2"/>
      <c r="G4" s="2"/>
      <c r="H4" s="2"/>
      <c r="I4" s="2"/>
      <c r="J4" s="2"/>
      <c r="K4" s="2"/>
      <c r="L4" s="2"/>
      <c r="M4" s="2"/>
      <c r="N4" s="2"/>
      <c r="O4" s="2"/>
      <c r="P4" s="2"/>
      <c r="Q4" s="656" t="s">
        <v>2075</v>
      </c>
      <c r="R4" s="654"/>
    </row>
    <row r="5" spans="1:19" ht="15.75" customHeight="1">
      <c r="A5" s="662" t="str">
        <f>基本信息输入表!K6&amp;"："&amp;基本信息输入表!M6</f>
        <v>被评估单位：西安曲江影视投资（集团）有限公司</v>
      </c>
      <c r="B5" s="676"/>
      <c r="C5" s="676"/>
      <c r="D5" s="676"/>
      <c r="E5" s="676"/>
      <c r="F5" s="6"/>
      <c r="R5" s="17" t="s">
        <v>561</v>
      </c>
    </row>
    <row r="6" spans="1:19" s="49" customFormat="1" ht="12.75" customHeight="1">
      <c r="A6" s="671" t="s">
        <v>127</v>
      </c>
      <c r="B6" s="671" t="s">
        <v>1490</v>
      </c>
      <c r="C6" s="671" t="s">
        <v>2076</v>
      </c>
      <c r="D6" s="671" t="s">
        <v>1491</v>
      </c>
      <c r="E6" s="671" t="s">
        <v>1493</v>
      </c>
      <c r="F6" s="671" t="s">
        <v>1492</v>
      </c>
      <c r="G6" s="671" t="s">
        <v>1494</v>
      </c>
      <c r="H6" s="671" t="s">
        <v>2077</v>
      </c>
      <c r="I6" s="671" t="s">
        <v>1442</v>
      </c>
      <c r="J6" s="671" t="s">
        <v>1495</v>
      </c>
      <c r="K6" s="671" t="s">
        <v>1496</v>
      </c>
      <c r="L6" s="671" t="s">
        <v>1497</v>
      </c>
      <c r="M6" s="671" t="s">
        <v>1498</v>
      </c>
      <c r="N6" s="671" t="s">
        <v>1006</v>
      </c>
      <c r="O6" s="671" t="s">
        <v>412</v>
      </c>
      <c r="P6" s="671" t="s">
        <v>413</v>
      </c>
      <c r="Q6" s="671" t="s">
        <v>415</v>
      </c>
      <c r="R6" s="671" t="s">
        <v>143</v>
      </c>
    </row>
    <row r="7" spans="1:19" s="49" customFormat="1" ht="12.75" customHeight="1">
      <c r="A7" s="674"/>
      <c r="B7" s="674"/>
      <c r="C7" s="674"/>
      <c r="D7" s="674"/>
      <c r="E7" s="674"/>
      <c r="F7" s="674"/>
      <c r="G7" s="674"/>
      <c r="H7" s="674"/>
      <c r="I7" s="674"/>
      <c r="J7" s="674"/>
      <c r="K7" s="674"/>
      <c r="L7" s="674"/>
      <c r="M7" s="674"/>
      <c r="N7" s="674"/>
      <c r="O7" s="674"/>
      <c r="P7" s="674"/>
      <c r="Q7" s="674"/>
      <c r="R7" s="674"/>
      <c r="S7" s="2" t="s">
        <v>516</v>
      </c>
    </row>
    <row r="8" spans="1:19" ht="12.75" customHeight="1">
      <c r="A8" s="10" t="str">
        <f t="shared" ref="A8:A26" si="0">IF(D8="","",ROW()-7)</f>
        <v/>
      </c>
      <c r="B8" s="10"/>
      <c r="C8" s="11"/>
      <c r="D8" s="11"/>
      <c r="E8" s="11"/>
      <c r="F8" s="11"/>
      <c r="G8" s="12"/>
      <c r="H8" s="12"/>
      <c r="I8" s="11"/>
      <c r="J8" s="11"/>
      <c r="K8" s="57"/>
      <c r="L8" s="11"/>
      <c r="M8" s="36"/>
      <c r="N8" s="13"/>
      <c r="O8" s="13"/>
      <c r="P8" s="13"/>
      <c r="Q8" s="34" t="str">
        <f t="shared" ref="Q8:Q27" si="1">IF(O8=0,"",(P8-O8)/O8*100)</f>
        <v/>
      </c>
      <c r="R8" s="11"/>
      <c r="S8" s="2" t="s">
        <v>2078</v>
      </c>
    </row>
    <row r="9" spans="1:19" ht="12.75" customHeight="1">
      <c r="A9" s="10" t="str">
        <f t="shared" si="0"/>
        <v/>
      </c>
      <c r="B9" s="10"/>
      <c r="C9" s="11"/>
      <c r="D9" s="11"/>
      <c r="E9" s="11"/>
      <c r="F9" s="11"/>
      <c r="G9" s="12"/>
      <c r="H9" s="12"/>
      <c r="I9" s="11"/>
      <c r="J9" s="11"/>
      <c r="K9" s="57"/>
      <c r="L9" s="11"/>
      <c r="M9" s="36"/>
      <c r="N9" s="13"/>
      <c r="O9" s="13"/>
      <c r="P9" s="13"/>
      <c r="Q9" s="34" t="str">
        <f t="shared" si="1"/>
        <v/>
      </c>
      <c r="R9" s="11"/>
      <c r="S9" s="2" t="s">
        <v>2079</v>
      </c>
    </row>
    <row r="10" spans="1:19" ht="12.75" customHeight="1">
      <c r="A10" s="10" t="str">
        <f t="shared" si="0"/>
        <v/>
      </c>
      <c r="B10" s="10"/>
      <c r="C10" s="11"/>
      <c r="D10" s="11"/>
      <c r="E10" s="11"/>
      <c r="F10" s="11"/>
      <c r="G10" s="12"/>
      <c r="H10" s="12"/>
      <c r="I10" s="11"/>
      <c r="J10" s="11"/>
      <c r="K10" s="57"/>
      <c r="L10" s="11"/>
      <c r="M10" s="36"/>
      <c r="N10" s="13"/>
      <c r="O10" s="13"/>
      <c r="P10" s="13"/>
      <c r="Q10" s="34" t="str">
        <f t="shared" si="1"/>
        <v/>
      </c>
      <c r="R10" s="11"/>
      <c r="S10" s="2" t="s">
        <v>2080</v>
      </c>
    </row>
    <row r="11" spans="1:19" ht="12.75" customHeight="1">
      <c r="A11" s="10" t="str">
        <f t="shared" si="0"/>
        <v/>
      </c>
      <c r="B11" s="10"/>
      <c r="C11" s="11"/>
      <c r="D11" s="11"/>
      <c r="E11" s="11"/>
      <c r="F11" s="11"/>
      <c r="G11" s="12"/>
      <c r="H11" s="12"/>
      <c r="I11" s="11"/>
      <c r="J11" s="11"/>
      <c r="K11" s="57"/>
      <c r="L11" s="11"/>
      <c r="M11" s="36"/>
      <c r="N11" s="13"/>
      <c r="O11" s="13"/>
      <c r="P11" s="13"/>
      <c r="Q11" s="34" t="str">
        <f t="shared" si="1"/>
        <v/>
      </c>
      <c r="R11" s="11"/>
      <c r="S11" s="2" t="s">
        <v>2081</v>
      </c>
    </row>
    <row r="12" spans="1:19" ht="12.75" customHeight="1">
      <c r="A12" s="10" t="str">
        <f t="shared" si="0"/>
        <v/>
      </c>
      <c r="B12" s="10"/>
      <c r="C12" s="11"/>
      <c r="D12" s="11"/>
      <c r="E12" s="11"/>
      <c r="F12" s="11"/>
      <c r="G12" s="12"/>
      <c r="H12" s="12"/>
      <c r="I12" s="11"/>
      <c r="J12" s="11"/>
      <c r="K12" s="57"/>
      <c r="L12" s="11"/>
      <c r="M12" s="36"/>
      <c r="N12" s="13"/>
      <c r="O12" s="13"/>
      <c r="P12" s="13"/>
      <c r="Q12" s="34" t="str">
        <f t="shared" si="1"/>
        <v/>
      </c>
      <c r="R12" s="11"/>
      <c r="S12" s="2" t="s">
        <v>2082</v>
      </c>
    </row>
    <row r="13" spans="1:19" ht="12.75" customHeight="1">
      <c r="A13" s="10" t="str">
        <f t="shared" si="0"/>
        <v/>
      </c>
      <c r="B13" s="10"/>
      <c r="C13" s="11"/>
      <c r="D13" s="11"/>
      <c r="E13" s="11"/>
      <c r="F13" s="11"/>
      <c r="G13" s="12"/>
      <c r="H13" s="12"/>
      <c r="I13" s="11"/>
      <c r="J13" s="11"/>
      <c r="K13" s="57"/>
      <c r="L13" s="11"/>
      <c r="M13" s="36"/>
      <c r="N13" s="13"/>
      <c r="O13" s="13"/>
      <c r="P13" s="13"/>
      <c r="Q13" s="34" t="str">
        <f t="shared" si="1"/>
        <v/>
      </c>
      <c r="R13" s="11"/>
      <c r="S13" s="2" t="s">
        <v>2083</v>
      </c>
    </row>
    <row r="14" spans="1:19" ht="12.75" customHeight="1">
      <c r="A14" s="10" t="str">
        <f t="shared" si="0"/>
        <v/>
      </c>
      <c r="B14" s="10"/>
      <c r="C14" s="11"/>
      <c r="D14" s="11"/>
      <c r="E14" s="11"/>
      <c r="F14" s="11"/>
      <c r="G14" s="12"/>
      <c r="H14" s="12"/>
      <c r="I14" s="11"/>
      <c r="J14" s="11"/>
      <c r="K14" s="57"/>
      <c r="L14" s="11"/>
      <c r="M14" s="36"/>
      <c r="N14" s="13"/>
      <c r="O14" s="13"/>
      <c r="P14" s="13"/>
      <c r="Q14" s="34" t="str">
        <f t="shared" si="1"/>
        <v/>
      </c>
      <c r="R14" s="11"/>
      <c r="S14" s="2" t="s">
        <v>2084</v>
      </c>
    </row>
    <row r="15" spans="1:19" ht="12.75" customHeight="1">
      <c r="A15" s="10" t="str">
        <f t="shared" si="0"/>
        <v/>
      </c>
      <c r="B15" s="10"/>
      <c r="C15" s="11"/>
      <c r="D15" s="11"/>
      <c r="E15" s="11"/>
      <c r="F15" s="11"/>
      <c r="G15" s="12"/>
      <c r="H15" s="12"/>
      <c r="I15" s="11"/>
      <c r="J15" s="11"/>
      <c r="K15" s="57"/>
      <c r="L15" s="11"/>
      <c r="M15" s="36"/>
      <c r="N15" s="13"/>
      <c r="O15" s="13"/>
      <c r="P15" s="13"/>
      <c r="Q15" s="34" t="str">
        <f t="shared" si="1"/>
        <v/>
      </c>
      <c r="R15" s="11"/>
      <c r="S15" s="2" t="s">
        <v>2085</v>
      </c>
    </row>
    <row r="16" spans="1:19" ht="12.75" customHeight="1">
      <c r="A16" s="10" t="str">
        <f t="shared" si="0"/>
        <v/>
      </c>
      <c r="B16" s="10"/>
      <c r="C16" s="11"/>
      <c r="D16" s="11"/>
      <c r="E16" s="11"/>
      <c r="F16" s="11"/>
      <c r="G16" s="12"/>
      <c r="H16" s="12"/>
      <c r="I16" s="11"/>
      <c r="J16" s="11"/>
      <c r="K16" s="57"/>
      <c r="L16" s="11"/>
      <c r="M16" s="36"/>
      <c r="N16" s="13"/>
      <c r="O16" s="13"/>
      <c r="P16" s="13"/>
      <c r="Q16" s="34" t="str">
        <f t="shared" si="1"/>
        <v/>
      </c>
      <c r="R16" s="11"/>
      <c r="S16" s="2" t="s">
        <v>2086</v>
      </c>
    </row>
    <row r="17" spans="1:19" ht="12.75" customHeight="1">
      <c r="A17" s="10" t="str">
        <f t="shared" si="0"/>
        <v/>
      </c>
      <c r="B17" s="10"/>
      <c r="C17" s="11"/>
      <c r="D17" s="11"/>
      <c r="E17" s="11"/>
      <c r="F17" s="11"/>
      <c r="G17" s="12"/>
      <c r="H17" s="12"/>
      <c r="I17" s="11"/>
      <c r="J17" s="11"/>
      <c r="K17" s="57"/>
      <c r="L17" s="11"/>
      <c r="M17" s="36"/>
      <c r="N17" s="13"/>
      <c r="O17" s="13"/>
      <c r="P17" s="13"/>
      <c r="Q17" s="34" t="str">
        <f t="shared" si="1"/>
        <v/>
      </c>
      <c r="R17" s="11"/>
      <c r="S17" s="2" t="s">
        <v>2087</v>
      </c>
    </row>
    <row r="18" spans="1:19" ht="12.75" customHeight="1">
      <c r="A18" s="10" t="str">
        <f t="shared" si="0"/>
        <v/>
      </c>
      <c r="B18" s="10"/>
      <c r="C18" s="11"/>
      <c r="D18" s="11"/>
      <c r="E18" s="11"/>
      <c r="F18" s="11"/>
      <c r="G18" s="12"/>
      <c r="H18" s="12"/>
      <c r="I18" s="11"/>
      <c r="J18" s="11"/>
      <c r="K18" s="57"/>
      <c r="L18" s="11"/>
      <c r="M18" s="36"/>
      <c r="N18" s="13"/>
      <c r="O18" s="13"/>
      <c r="P18" s="13"/>
      <c r="Q18" s="34" t="str">
        <f t="shared" si="1"/>
        <v/>
      </c>
      <c r="R18" s="11"/>
      <c r="S18" s="2" t="s">
        <v>2088</v>
      </c>
    </row>
    <row r="19" spans="1:19" ht="12.75" customHeight="1">
      <c r="A19" s="10" t="str">
        <f t="shared" si="0"/>
        <v/>
      </c>
      <c r="B19" s="10"/>
      <c r="C19" s="11"/>
      <c r="D19" s="11"/>
      <c r="E19" s="11"/>
      <c r="F19" s="11"/>
      <c r="G19" s="12"/>
      <c r="H19" s="12"/>
      <c r="I19" s="11"/>
      <c r="J19" s="11"/>
      <c r="K19" s="57"/>
      <c r="L19" s="11"/>
      <c r="M19" s="36"/>
      <c r="N19" s="13"/>
      <c r="O19" s="13"/>
      <c r="P19" s="13"/>
      <c r="Q19" s="34" t="str">
        <f t="shared" si="1"/>
        <v/>
      </c>
      <c r="R19" s="11"/>
      <c r="S19" s="2" t="s">
        <v>2089</v>
      </c>
    </row>
    <row r="20" spans="1:19" ht="12.75" customHeight="1">
      <c r="A20" s="10" t="str">
        <f t="shared" si="0"/>
        <v/>
      </c>
      <c r="B20" s="10"/>
      <c r="C20" s="11"/>
      <c r="D20" s="11"/>
      <c r="E20" s="11"/>
      <c r="F20" s="11"/>
      <c r="G20" s="12"/>
      <c r="H20" s="12"/>
      <c r="I20" s="11"/>
      <c r="J20" s="11"/>
      <c r="K20" s="57"/>
      <c r="L20" s="11"/>
      <c r="M20" s="36"/>
      <c r="N20" s="13"/>
      <c r="O20" s="13"/>
      <c r="P20" s="13"/>
      <c r="Q20" s="34" t="str">
        <f t="shared" si="1"/>
        <v/>
      </c>
      <c r="R20" s="11"/>
      <c r="S20" s="2" t="s">
        <v>2090</v>
      </c>
    </row>
    <row r="21" spans="1:19" ht="12.75" customHeight="1">
      <c r="A21" s="10" t="str">
        <f t="shared" si="0"/>
        <v/>
      </c>
      <c r="B21" s="10"/>
      <c r="C21" s="11"/>
      <c r="D21" s="11"/>
      <c r="E21" s="11"/>
      <c r="F21" s="11"/>
      <c r="G21" s="12"/>
      <c r="H21" s="12"/>
      <c r="I21" s="11"/>
      <c r="J21" s="11"/>
      <c r="K21" s="57"/>
      <c r="L21" s="11"/>
      <c r="M21" s="36"/>
      <c r="N21" s="13"/>
      <c r="O21" s="13"/>
      <c r="P21" s="13"/>
      <c r="Q21" s="34" t="str">
        <f t="shared" si="1"/>
        <v/>
      </c>
      <c r="R21" s="11"/>
      <c r="S21" s="2" t="s">
        <v>2091</v>
      </c>
    </row>
    <row r="22" spans="1:19" ht="12.75" customHeight="1">
      <c r="A22" s="10" t="str">
        <f t="shared" si="0"/>
        <v/>
      </c>
      <c r="B22" s="10"/>
      <c r="C22" s="11"/>
      <c r="D22" s="11"/>
      <c r="E22" s="11"/>
      <c r="F22" s="11"/>
      <c r="G22" s="12"/>
      <c r="H22" s="12"/>
      <c r="I22" s="11"/>
      <c r="J22" s="11"/>
      <c r="K22" s="57"/>
      <c r="L22" s="11"/>
      <c r="M22" s="36"/>
      <c r="N22" s="13"/>
      <c r="O22" s="13"/>
      <c r="P22" s="13"/>
      <c r="Q22" s="34" t="str">
        <f t="shared" si="1"/>
        <v/>
      </c>
      <c r="R22" s="11"/>
      <c r="S22" s="2" t="s">
        <v>2092</v>
      </c>
    </row>
    <row r="23" spans="1:19" ht="12.75" customHeight="1">
      <c r="A23" s="10" t="str">
        <f t="shared" si="0"/>
        <v/>
      </c>
      <c r="B23" s="10"/>
      <c r="C23" s="11"/>
      <c r="D23" s="11"/>
      <c r="E23" s="11"/>
      <c r="F23" s="11"/>
      <c r="G23" s="12"/>
      <c r="H23" s="12"/>
      <c r="I23" s="11"/>
      <c r="J23" s="11"/>
      <c r="K23" s="57"/>
      <c r="L23" s="11"/>
      <c r="M23" s="36"/>
      <c r="N23" s="13"/>
      <c r="O23" s="13"/>
      <c r="P23" s="13"/>
      <c r="Q23" s="34" t="str">
        <f t="shared" si="1"/>
        <v/>
      </c>
      <c r="R23" s="11"/>
      <c r="S23" s="2" t="s">
        <v>2093</v>
      </c>
    </row>
    <row r="24" spans="1:19" ht="12.75" customHeight="1">
      <c r="A24" s="10" t="str">
        <f t="shared" si="0"/>
        <v/>
      </c>
      <c r="B24" s="10"/>
      <c r="C24" s="11"/>
      <c r="D24" s="11"/>
      <c r="E24" s="11"/>
      <c r="F24" s="11"/>
      <c r="G24" s="12"/>
      <c r="H24" s="12"/>
      <c r="I24" s="11"/>
      <c r="J24" s="11"/>
      <c r="K24" s="57"/>
      <c r="L24" s="11"/>
      <c r="M24" s="36"/>
      <c r="N24" s="13"/>
      <c r="O24" s="13"/>
      <c r="P24" s="13"/>
      <c r="Q24" s="34" t="str">
        <f t="shared" si="1"/>
        <v/>
      </c>
      <c r="R24" s="11"/>
      <c r="S24" s="2" t="s">
        <v>2094</v>
      </c>
    </row>
    <row r="25" spans="1:19" ht="12.75" customHeight="1">
      <c r="A25" s="10" t="str">
        <f t="shared" si="0"/>
        <v/>
      </c>
      <c r="B25" s="10"/>
      <c r="C25" s="11"/>
      <c r="D25" s="11"/>
      <c r="E25" s="11"/>
      <c r="F25" s="11"/>
      <c r="G25" s="12"/>
      <c r="H25" s="12"/>
      <c r="I25" s="11"/>
      <c r="J25" s="11"/>
      <c r="K25" s="57"/>
      <c r="L25" s="11"/>
      <c r="M25" s="36"/>
      <c r="N25" s="13"/>
      <c r="O25" s="13"/>
      <c r="P25" s="13"/>
      <c r="Q25" s="34" t="str">
        <f t="shared" si="1"/>
        <v/>
      </c>
      <c r="R25" s="11"/>
      <c r="S25" s="2" t="s">
        <v>2095</v>
      </c>
    </row>
    <row r="26" spans="1:19" ht="12.75" customHeight="1">
      <c r="A26" s="10" t="str">
        <f t="shared" si="0"/>
        <v/>
      </c>
      <c r="B26" s="10"/>
      <c r="C26" s="11"/>
      <c r="D26" s="11"/>
      <c r="E26" s="11"/>
      <c r="F26" s="11"/>
      <c r="G26" s="12"/>
      <c r="H26" s="12"/>
      <c r="I26" s="11"/>
      <c r="J26" s="11"/>
      <c r="K26" s="57"/>
      <c r="L26" s="11"/>
      <c r="M26" s="36"/>
      <c r="N26" s="13"/>
      <c r="O26" s="13"/>
      <c r="P26" s="13"/>
      <c r="Q26" s="34" t="str">
        <f t="shared" si="1"/>
        <v/>
      </c>
      <c r="R26" s="11"/>
      <c r="S26" s="2" t="s">
        <v>2096</v>
      </c>
    </row>
    <row r="27" spans="1:19" ht="15.75" customHeight="1">
      <c r="A27" s="659" t="s">
        <v>1296</v>
      </c>
      <c r="B27" s="676"/>
      <c r="C27" s="676"/>
      <c r="D27" s="677"/>
      <c r="E27" s="147"/>
      <c r="F27" s="147"/>
      <c r="G27" s="14"/>
      <c r="H27" s="14"/>
      <c r="I27" s="14"/>
      <c r="J27" s="14"/>
      <c r="K27" s="14"/>
      <c r="L27" s="14"/>
      <c r="M27" s="19"/>
      <c r="N27" s="19">
        <f>SUM(N8:N26)</f>
        <v>0</v>
      </c>
      <c r="O27" s="19">
        <f>SUM(O8:O26)</f>
        <v>0</v>
      </c>
      <c r="P27" s="19">
        <f>SUM(P8:P26)</f>
        <v>0</v>
      </c>
      <c r="Q27" s="34" t="str">
        <f t="shared" si="1"/>
        <v/>
      </c>
      <c r="R27" s="16"/>
    </row>
    <row r="28" spans="1:19" ht="15.75" customHeight="1">
      <c r="A28" s="3" t="str">
        <f>基本信息输入表!$K$6&amp;"填表人："&amp;基本信息输入表!$M$63</f>
        <v>被评估单位填表人：</v>
      </c>
      <c r="P28" s="3" t="str">
        <f>"评估人员："&amp;基本信息输入表!$Q$63</f>
        <v>评估人员：</v>
      </c>
      <c r="S28" s="3" t="s">
        <v>533</v>
      </c>
    </row>
    <row r="29" spans="1:19" ht="15.75" customHeight="1">
      <c r="A29" s="3" t="str">
        <f>"填表日期："&amp;YEAR(基本信息输入表!$O$64)&amp;"年"&amp;MONTH(基本信息输入表!$O$64)&amp;"月"&amp;DAY(基本信息输入表!$O$64)&amp;"日"</f>
        <v>填表日期：1900年1月0日</v>
      </c>
    </row>
  </sheetData>
  <mergeCells count="23">
    <mergeCell ref="Q6:Q7"/>
    <mergeCell ref="R6:R7"/>
    <mergeCell ref="L6:L7"/>
    <mergeCell ref="M6:M7"/>
    <mergeCell ref="N6:N7"/>
    <mergeCell ref="O6:O7"/>
    <mergeCell ref="P6:P7"/>
    <mergeCell ref="A2:R2"/>
    <mergeCell ref="A3:R3"/>
    <mergeCell ref="Q4:R4"/>
    <mergeCell ref="A5:E5"/>
    <mergeCell ref="A27:D27"/>
    <mergeCell ref="A6:A7"/>
    <mergeCell ref="B6:B7"/>
    <mergeCell ref="C6:C7"/>
    <mergeCell ref="D6:D7"/>
    <mergeCell ref="E6:E7"/>
    <mergeCell ref="F6:F7"/>
    <mergeCell ref="G6:G7"/>
    <mergeCell ref="H6:H7"/>
    <mergeCell ref="I6:I7"/>
    <mergeCell ref="J6:J7"/>
    <mergeCell ref="K6:K7"/>
  </mergeCells>
  <phoneticPr fontId="33" type="noConversion"/>
  <hyperlinks>
    <hyperlink ref="A1" location="索引目录!A1" display="返回索引目录" xr:uid="{00000000-0004-0000-4100-000000000000}"/>
  </hyperlinks>
  <printOptions horizontalCentered="1"/>
  <pageMargins left="0.98402777777777795" right="0.98402777777777795" top="0.98402777777777795" bottom="0.98402777777777795" header="0.47222222222222199" footer="0.35416666666666702"/>
  <pageSetup paperSize="9" scale="7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6">
    <pageSetUpPr fitToPage="1"/>
  </sheetPr>
  <dimension ref="A1:AT29"/>
  <sheetViews>
    <sheetView showGridLines="0" topLeftCell="A8" zoomScale="96" zoomScaleNormal="96" workbookViewId="0">
      <selection activeCell="M8" sqref="M8:R8"/>
    </sheetView>
  </sheetViews>
  <sheetFormatPr defaultColWidth="9" defaultRowHeight="15.75" outlineLevelCol="1"/>
  <cols>
    <col min="1" max="1" width="4.25" style="111" customWidth="1"/>
    <col min="2" max="2" width="9.75" style="111" customWidth="1"/>
    <col min="3" max="4" width="8" style="111" customWidth="1"/>
    <col min="5" max="5" width="13.25" style="111" customWidth="1"/>
    <col min="6" max="6" width="6.25" style="111" customWidth="1"/>
    <col min="7" max="7" width="10.25" style="111" customWidth="1"/>
    <col min="8" max="8" width="6.75" style="111" customWidth="1"/>
    <col min="9" max="9" width="10.25" style="111" customWidth="1"/>
    <col min="10" max="20" width="10.25" style="111" hidden="1" customWidth="1" outlineLevel="1"/>
    <col min="21" max="22" width="7.75" style="111" hidden="1" customWidth="1" outlineLevel="1"/>
    <col min="23" max="23" width="6.75" style="111" hidden="1" customWidth="1" outlineLevel="1"/>
    <col min="24" max="26" width="4.75" style="111" hidden="1" customWidth="1" outlineLevel="1"/>
    <col min="27" max="27" width="6.5" style="111" hidden="1" customWidth="1" outlineLevel="1"/>
    <col min="28" max="28" width="24" style="111" hidden="1" customWidth="1" outlineLevel="1"/>
    <col min="29" max="29" width="9.25" style="111" hidden="1" customWidth="1" outlineLevel="1"/>
    <col min="30" max="30" width="29.75" style="111" hidden="1" customWidth="1" outlineLevel="1"/>
    <col min="31" max="31" width="15.25" style="111" hidden="1" customWidth="1" outlineLevel="1"/>
    <col min="32" max="32" width="4.75" style="111" hidden="1" customWidth="1" outlineLevel="1"/>
    <col min="33" max="34" width="8.25" style="111" hidden="1" customWidth="1" outlineLevel="1"/>
    <col min="35" max="35" width="8.75" style="111" hidden="1" customWidth="1" outlineLevel="1"/>
    <col min="36" max="36" width="8.25" style="111" hidden="1" customWidth="1" outlineLevel="1"/>
    <col min="37" max="37" width="11.25" style="111" hidden="1" customWidth="1" outlineLevel="1"/>
    <col min="38" max="38" width="16.25" style="111" customWidth="1" collapsed="1"/>
    <col min="39" max="39" width="15.25" style="111" customWidth="1"/>
    <col min="40" max="40" width="11.25" style="111" customWidth="1"/>
    <col min="41" max="41" width="11.75" style="111" customWidth="1"/>
    <col min="42" max="42" width="7.75" style="111" customWidth="1"/>
    <col min="43" max="43" width="12.75" style="112" customWidth="1"/>
    <col min="44" max="44" width="8.75" style="111" customWidth="1"/>
    <col min="45" max="45" width="9.75" style="111" customWidth="1"/>
    <col min="46" max="47" width="9" style="111" customWidth="1"/>
    <col min="48" max="16384" width="9" style="111"/>
  </cols>
  <sheetData>
    <row r="1" spans="1:46">
      <c r="A1" s="4" t="s">
        <v>125</v>
      </c>
    </row>
    <row r="2" spans="1:46" s="105" customFormat="1" ht="27" customHeight="1">
      <c r="A2" s="113" t="s">
        <v>2097</v>
      </c>
      <c r="B2" s="113"/>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29"/>
      <c r="AL2" s="129"/>
      <c r="AM2" s="129"/>
      <c r="AN2" s="129"/>
      <c r="AO2" s="129"/>
      <c r="AP2" s="129"/>
      <c r="AQ2" s="136"/>
      <c r="AR2" s="129"/>
      <c r="AS2" s="129"/>
    </row>
    <row r="3" spans="1:46" s="106" customFormat="1" ht="16.5" customHeight="1">
      <c r="A3" s="115"/>
      <c r="B3" s="115"/>
      <c r="C3" s="115"/>
      <c r="D3" s="115"/>
      <c r="E3" s="115"/>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37"/>
      <c r="AR3" s="116"/>
      <c r="AS3" s="125" t="s">
        <v>2098</v>
      </c>
    </row>
    <row r="4" spans="1:46" s="106" customFormat="1" ht="16.5" customHeight="1">
      <c r="A4" s="116" t="str">
        <f>"评估基准日："&amp;TEXT(基本信息输入表!M7,"yyyy年mm月dd日")</f>
        <v>评估基准日：2025年07月31日</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37"/>
      <c r="AR4" s="116"/>
      <c r="AS4" s="116"/>
    </row>
    <row r="5" spans="1:46" s="106" customFormat="1" ht="16.5" customHeight="1">
      <c r="A5" s="117" t="str">
        <f>基本信息输入表!K6&amp;"："&amp;基本信息输入表!M6</f>
        <v>被评估单位：西安曲江影视投资（集团）有限公司</v>
      </c>
      <c r="B5" s="117"/>
      <c r="AQ5" s="138"/>
      <c r="AS5" s="139" t="s">
        <v>2099</v>
      </c>
    </row>
    <row r="6" spans="1:46" s="107" customFormat="1" ht="24.4" customHeight="1">
      <c r="A6" s="719" t="s">
        <v>2100</v>
      </c>
      <c r="B6" s="721" t="s">
        <v>2101</v>
      </c>
      <c r="C6" s="719" t="s">
        <v>2102</v>
      </c>
      <c r="D6" s="719" t="s">
        <v>2103</v>
      </c>
      <c r="E6" s="719" t="s">
        <v>2104</v>
      </c>
      <c r="F6" s="719" t="s">
        <v>2105</v>
      </c>
      <c r="G6" s="719" t="s">
        <v>2106</v>
      </c>
      <c r="H6" s="719" t="s">
        <v>2107</v>
      </c>
      <c r="I6" s="719" t="s">
        <v>2108</v>
      </c>
      <c r="J6" s="719" t="s">
        <v>2109</v>
      </c>
      <c r="K6" s="719" t="s">
        <v>2110</v>
      </c>
      <c r="L6" s="719" t="s">
        <v>2111</v>
      </c>
      <c r="M6" s="719" t="s">
        <v>2112</v>
      </c>
      <c r="N6" s="719" t="s">
        <v>2113</v>
      </c>
      <c r="O6" s="719" t="s">
        <v>2114</v>
      </c>
      <c r="P6" s="719" t="s">
        <v>2115</v>
      </c>
      <c r="Q6" s="719" t="s">
        <v>2116</v>
      </c>
      <c r="R6" s="719" t="s">
        <v>2117</v>
      </c>
      <c r="S6" s="719" t="s">
        <v>2118</v>
      </c>
      <c r="T6" s="719" t="s">
        <v>2119</v>
      </c>
      <c r="U6" s="720" t="s">
        <v>2120</v>
      </c>
      <c r="V6" s="672"/>
      <c r="W6" s="673"/>
      <c r="X6" s="720" t="s">
        <v>2121</v>
      </c>
      <c r="Y6" s="672"/>
      <c r="Z6" s="672"/>
      <c r="AA6" s="673"/>
      <c r="AB6" s="720" t="s">
        <v>2122</v>
      </c>
      <c r="AC6" s="673"/>
      <c r="AD6" s="720" t="s">
        <v>2123</v>
      </c>
      <c r="AE6" s="672"/>
      <c r="AF6" s="673"/>
      <c r="AG6" s="719" t="s">
        <v>2124</v>
      </c>
      <c r="AH6" s="719" t="s">
        <v>2125</v>
      </c>
      <c r="AI6" s="719" t="s">
        <v>2126</v>
      </c>
      <c r="AJ6" s="720" t="s">
        <v>2127</v>
      </c>
      <c r="AK6" s="673"/>
      <c r="AL6" s="725" t="s">
        <v>1077</v>
      </c>
      <c r="AM6" s="673"/>
      <c r="AN6" s="722" t="s">
        <v>846</v>
      </c>
      <c r="AO6" s="140" t="s">
        <v>1079</v>
      </c>
      <c r="AP6" s="140"/>
      <c r="AQ6" s="141"/>
      <c r="AR6" s="723" t="s">
        <v>2128</v>
      </c>
      <c r="AS6" s="724" t="s">
        <v>2129</v>
      </c>
    </row>
    <row r="7" spans="1:46" s="107" customFormat="1" ht="12.75" customHeight="1">
      <c r="A7" s="675"/>
      <c r="B7" s="675"/>
      <c r="C7" s="675"/>
      <c r="D7" s="675"/>
      <c r="E7" s="675"/>
      <c r="F7" s="675"/>
      <c r="G7" s="675"/>
      <c r="H7" s="675"/>
      <c r="I7" s="675"/>
      <c r="J7" s="675"/>
      <c r="K7" s="675"/>
      <c r="L7" s="675"/>
      <c r="M7" s="675"/>
      <c r="N7" s="675"/>
      <c r="O7" s="675"/>
      <c r="P7" s="675"/>
      <c r="Q7" s="675"/>
      <c r="R7" s="675"/>
      <c r="S7" s="675"/>
      <c r="T7" s="675"/>
      <c r="U7" s="126" t="s">
        <v>2130</v>
      </c>
      <c r="V7" s="126" t="s">
        <v>2131</v>
      </c>
      <c r="W7" s="126" t="s">
        <v>2132</v>
      </c>
      <c r="X7" s="126" t="s">
        <v>2133</v>
      </c>
      <c r="Y7" s="126" t="s">
        <v>2134</v>
      </c>
      <c r="Z7" s="126" t="s">
        <v>2135</v>
      </c>
      <c r="AA7" s="126" t="s">
        <v>2136</v>
      </c>
      <c r="AB7" s="126" t="s">
        <v>2137</v>
      </c>
      <c r="AC7" s="126" t="s">
        <v>2138</v>
      </c>
      <c r="AD7" s="126" t="s">
        <v>2139</v>
      </c>
      <c r="AE7" s="126" t="s">
        <v>2140</v>
      </c>
      <c r="AF7" s="126" t="s">
        <v>2138</v>
      </c>
      <c r="AG7" s="675"/>
      <c r="AH7" s="675"/>
      <c r="AI7" s="675"/>
      <c r="AJ7" s="126" t="s">
        <v>2141</v>
      </c>
      <c r="AK7" s="126" t="s">
        <v>2142</v>
      </c>
      <c r="AL7" s="130" t="s">
        <v>2143</v>
      </c>
      <c r="AM7" s="130" t="s">
        <v>2144</v>
      </c>
      <c r="AN7" s="675"/>
      <c r="AO7" s="142" t="s">
        <v>2143</v>
      </c>
      <c r="AP7" s="142" t="s">
        <v>2145</v>
      </c>
      <c r="AQ7" s="143" t="s">
        <v>2144</v>
      </c>
      <c r="AR7" s="675"/>
      <c r="AS7" s="675"/>
      <c r="AT7" s="2" t="s">
        <v>516</v>
      </c>
    </row>
    <row r="8" spans="1:46" s="108" customFormat="1" ht="16.5" customHeight="1">
      <c r="A8" s="118" t="str">
        <f t="shared" ref="A8:A24" si="0">IF(C8="","",ROW()-7)</f>
        <v/>
      </c>
      <c r="B8" s="118"/>
      <c r="C8" s="119"/>
      <c r="D8" s="119"/>
      <c r="E8" s="119"/>
      <c r="F8" s="120"/>
      <c r="G8" s="120"/>
      <c r="H8" s="120"/>
      <c r="I8" s="120"/>
      <c r="J8" s="120"/>
      <c r="K8" s="120"/>
      <c r="L8" s="120"/>
      <c r="M8" s="120"/>
      <c r="N8" s="120"/>
      <c r="O8" s="120"/>
      <c r="P8" s="120"/>
      <c r="Q8" s="120"/>
      <c r="R8" s="120"/>
      <c r="S8" s="120"/>
      <c r="T8" s="120"/>
      <c r="U8" s="120"/>
      <c r="V8" s="120"/>
      <c r="W8" s="120"/>
      <c r="X8" s="120"/>
      <c r="Y8" s="128"/>
      <c r="Z8" s="120"/>
      <c r="AA8" s="120"/>
      <c r="AB8" s="120"/>
      <c r="AC8" s="120"/>
      <c r="AD8" s="120"/>
      <c r="AE8" s="120"/>
      <c r="AF8" s="120"/>
      <c r="AG8" s="131"/>
      <c r="AH8" s="131"/>
      <c r="AI8" s="132"/>
      <c r="AJ8" s="133"/>
      <c r="AK8" s="133"/>
      <c r="AL8" s="134"/>
      <c r="AM8" s="134"/>
      <c r="AN8" s="135"/>
      <c r="AO8" s="135"/>
      <c r="AP8" s="32"/>
      <c r="AQ8" s="135"/>
      <c r="AR8" s="34" t="str">
        <f t="shared" ref="AR8:AR25" si="1">IF(AM8-AN8=0,"",(AQ8-AM8+AN8)/(AM8-AN8)*100)</f>
        <v/>
      </c>
      <c r="AS8" s="144"/>
      <c r="AT8" s="145" t="s">
        <v>2146</v>
      </c>
    </row>
    <row r="9" spans="1:46" s="108" customFormat="1" ht="12.75" customHeight="1">
      <c r="A9" s="118" t="str">
        <f t="shared" si="0"/>
        <v/>
      </c>
      <c r="B9" s="118"/>
      <c r="C9" s="119"/>
      <c r="D9" s="119"/>
      <c r="E9" s="119"/>
      <c r="F9" s="120"/>
      <c r="G9" s="120"/>
      <c r="H9" s="120"/>
      <c r="I9" s="120"/>
      <c r="J9" s="120"/>
      <c r="K9" s="120"/>
      <c r="L9" s="120"/>
      <c r="M9" s="120"/>
      <c r="N9" s="120"/>
      <c r="O9" s="120"/>
      <c r="P9" s="120"/>
      <c r="Q9" s="120"/>
      <c r="R9" s="120"/>
      <c r="S9" s="120"/>
      <c r="T9" s="120"/>
      <c r="U9" s="120"/>
      <c r="V9" s="120"/>
      <c r="W9" s="120"/>
      <c r="X9" s="120"/>
      <c r="Y9" s="128"/>
      <c r="Z9" s="120"/>
      <c r="AA9" s="120"/>
      <c r="AB9" s="120"/>
      <c r="AC9" s="120"/>
      <c r="AD9" s="120"/>
      <c r="AE9" s="120"/>
      <c r="AF9" s="120"/>
      <c r="AG9" s="131"/>
      <c r="AH9" s="131"/>
      <c r="AI9" s="132"/>
      <c r="AJ9" s="133"/>
      <c r="AK9" s="133"/>
      <c r="AL9" s="134"/>
      <c r="AM9" s="134"/>
      <c r="AN9" s="135"/>
      <c r="AO9" s="135"/>
      <c r="AP9" s="32"/>
      <c r="AQ9" s="135"/>
      <c r="AR9" s="34" t="str">
        <f t="shared" si="1"/>
        <v/>
      </c>
      <c r="AS9" s="144"/>
      <c r="AT9" s="145" t="s">
        <v>2147</v>
      </c>
    </row>
    <row r="10" spans="1:46" s="108" customFormat="1" ht="12.75" customHeight="1">
      <c r="A10" s="118" t="str">
        <f t="shared" si="0"/>
        <v/>
      </c>
      <c r="B10" s="118"/>
      <c r="C10" s="119"/>
      <c r="D10" s="119"/>
      <c r="E10" s="119"/>
      <c r="F10" s="120"/>
      <c r="G10" s="120"/>
      <c r="H10" s="120"/>
      <c r="I10" s="120"/>
      <c r="J10" s="120"/>
      <c r="K10" s="120"/>
      <c r="L10" s="120"/>
      <c r="M10" s="120"/>
      <c r="N10" s="120"/>
      <c r="O10" s="120"/>
      <c r="P10" s="120"/>
      <c r="Q10" s="120"/>
      <c r="R10" s="120"/>
      <c r="S10" s="120"/>
      <c r="T10" s="120"/>
      <c r="U10" s="120"/>
      <c r="V10" s="120"/>
      <c r="W10" s="120"/>
      <c r="X10" s="120"/>
      <c r="Y10" s="128"/>
      <c r="Z10" s="120"/>
      <c r="AA10" s="120"/>
      <c r="AB10" s="120"/>
      <c r="AC10" s="120"/>
      <c r="AD10" s="120"/>
      <c r="AE10" s="120"/>
      <c r="AF10" s="120"/>
      <c r="AG10" s="131"/>
      <c r="AH10" s="131"/>
      <c r="AI10" s="132"/>
      <c r="AJ10" s="133"/>
      <c r="AK10" s="133"/>
      <c r="AL10" s="134"/>
      <c r="AM10" s="134"/>
      <c r="AN10" s="135"/>
      <c r="AO10" s="135"/>
      <c r="AP10" s="32"/>
      <c r="AQ10" s="135"/>
      <c r="AR10" s="34" t="str">
        <f t="shared" si="1"/>
        <v/>
      </c>
      <c r="AS10" s="144"/>
      <c r="AT10" s="145" t="s">
        <v>2148</v>
      </c>
    </row>
    <row r="11" spans="1:46" s="108" customFormat="1" ht="12.75" customHeight="1">
      <c r="A11" s="118" t="str">
        <f t="shared" si="0"/>
        <v/>
      </c>
      <c r="B11" s="118"/>
      <c r="C11" s="119"/>
      <c r="D11" s="119"/>
      <c r="E11" s="119"/>
      <c r="F11" s="120"/>
      <c r="G11" s="120"/>
      <c r="H11" s="120"/>
      <c r="I11" s="120"/>
      <c r="J11" s="120"/>
      <c r="K11" s="120"/>
      <c r="L11" s="120"/>
      <c r="M11" s="120"/>
      <c r="N11" s="120"/>
      <c r="O11" s="120"/>
      <c r="P11" s="120"/>
      <c r="Q11" s="120"/>
      <c r="R11" s="120"/>
      <c r="S11" s="120"/>
      <c r="T11" s="120"/>
      <c r="U11" s="120"/>
      <c r="V11" s="120"/>
      <c r="W11" s="120"/>
      <c r="X11" s="120"/>
      <c r="Y11" s="128"/>
      <c r="Z11" s="120"/>
      <c r="AA11" s="120"/>
      <c r="AB11" s="120"/>
      <c r="AC11" s="120"/>
      <c r="AD11" s="120"/>
      <c r="AE11" s="120"/>
      <c r="AF11" s="120"/>
      <c r="AG11" s="131"/>
      <c r="AH11" s="131"/>
      <c r="AI11" s="132"/>
      <c r="AJ11" s="133"/>
      <c r="AK11" s="133"/>
      <c r="AL11" s="134"/>
      <c r="AM11" s="134"/>
      <c r="AN11" s="135"/>
      <c r="AO11" s="135"/>
      <c r="AP11" s="32"/>
      <c r="AQ11" s="135"/>
      <c r="AR11" s="34" t="str">
        <f t="shared" si="1"/>
        <v/>
      </c>
      <c r="AS11" s="144"/>
      <c r="AT11" s="145" t="s">
        <v>2149</v>
      </c>
    </row>
    <row r="12" spans="1:46" s="108" customFormat="1" ht="12.75" customHeight="1">
      <c r="A12" s="118" t="str">
        <f t="shared" si="0"/>
        <v/>
      </c>
      <c r="B12" s="118"/>
      <c r="C12" s="119"/>
      <c r="D12" s="119"/>
      <c r="E12" s="119"/>
      <c r="F12" s="120"/>
      <c r="G12" s="120"/>
      <c r="H12" s="120"/>
      <c r="I12" s="120"/>
      <c r="J12" s="120"/>
      <c r="K12" s="120"/>
      <c r="L12" s="120"/>
      <c r="M12" s="120"/>
      <c r="N12" s="120"/>
      <c r="O12" s="120"/>
      <c r="P12" s="120"/>
      <c r="Q12" s="120"/>
      <c r="R12" s="120"/>
      <c r="S12" s="120"/>
      <c r="T12" s="120"/>
      <c r="U12" s="120"/>
      <c r="V12" s="120"/>
      <c r="W12" s="120"/>
      <c r="X12" s="120"/>
      <c r="Y12" s="128"/>
      <c r="Z12" s="120"/>
      <c r="AA12" s="120"/>
      <c r="AB12" s="120"/>
      <c r="AC12" s="120"/>
      <c r="AD12" s="120"/>
      <c r="AE12" s="120"/>
      <c r="AF12" s="120"/>
      <c r="AG12" s="131"/>
      <c r="AH12" s="131"/>
      <c r="AI12" s="132"/>
      <c r="AJ12" s="133"/>
      <c r="AK12" s="133"/>
      <c r="AL12" s="134"/>
      <c r="AM12" s="134"/>
      <c r="AN12" s="135"/>
      <c r="AO12" s="135"/>
      <c r="AP12" s="32"/>
      <c r="AQ12" s="135"/>
      <c r="AR12" s="34" t="str">
        <f t="shared" si="1"/>
        <v/>
      </c>
      <c r="AS12" s="144"/>
      <c r="AT12" s="145" t="s">
        <v>2150</v>
      </c>
    </row>
    <row r="13" spans="1:46" s="108" customFormat="1" ht="12.75" customHeight="1">
      <c r="A13" s="118" t="str">
        <f t="shared" si="0"/>
        <v/>
      </c>
      <c r="B13" s="118"/>
      <c r="C13" s="119"/>
      <c r="D13" s="119"/>
      <c r="E13" s="119"/>
      <c r="F13" s="120"/>
      <c r="G13" s="120"/>
      <c r="H13" s="120"/>
      <c r="I13" s="120"/>
      <c r="J13" s="120"/>
      <c r="K13" s="120"/>
      <c r="L13" s="120"/>
      <c r="M13" s="120"/>
      <c r="N13" s="120"/>
      <c r="O13" s="120"/>
      <c r="P13" s="120"/>
      <c r="Q13" s="120"/>
      <c r="R13" s="120"/>
      <c r="S13" s="120"/>
      <c r="T13" s="120"/>
      <c r="U13" s="120"/>
      <c r="V13" s="120"/>
      <c r="W13" s="120"/>
      <c r="X13" s="120"/>
      <c r="Y13" s="128"/>
      <c r="Z13" s="120"/>
      <c r="AA13" s="120"/>
      <c r="AB13" s="120"/>
      <c r="AC13" s="120"/>
      <c r="AD13" s="120"/>
      <c r="AE13" s="120"/>
      <c r="AF13" s="120"/>
      <c r="AG13" s="131"/>
      <c r="AH13" s="131"/>
      <c r="AI13" s="132"/>
      <c r="AJ13" s="133"/>
      <c r="AK13" s="133"/>
      <c r="AL13" s="134"/>
      <c r="AM13" s="134"/>
      <c r="AN13" s="135"/>
      <c r="AO13" s="135"/>
      <c r="AP13" s="32"/>
      <c r="AQ13" s="135"/>
      <c r="AR13" s="34" t="str">
        <f t="shared" si="1"/>
        <v/>
      </c>
      <c r="AS13" s="144"/>
      <c r="AT13" s="145" t="s">
        <v>2151</v>
      </c>
    </row>
    <row r="14" spans="1:46" s="108" customFormat="1" ht="12.75" customHeight="1">
      <c r="A14" s="118" t="str">
        <f t="shared" si="0"/>
        <v/>
      </c>
      <c r="B14" s="118"/>
      <c r="C14" s="119"/>
      <c r="D14" s="119"/>
      <c r="E14" s="119"/>
      <c r="F14" s="120"/>
      <c r="G14" s="120"/>
      <c r="H14" s="120"/>
      <c r="I14" s="120"/>
      <c r="J14" s="120"/>
      <c r="K14" s="120"/>
      <c r="L14" s="120"/>
      <c r="M14" s="120"/>
      <c r="N14" s="120"/>
      <c r="O14" s="120"/>
      <c r="P14" s="120"/>
      <c r="Q14" s="120"/>
      <c r="R14" s="120"/>
      <c r="S14" s="120"/>
      <c r="T14" s="120"/>
      <c r="U14" s="120"/>
      <c r="V14" s="120"/>
      <c r="W14" s="120"/>
      <c r="X14" s="120"/>
      <c r="Y14" s="128"/>
      <c r="Z14" s="120"/>
      <c r="AA14" s="120"/>
      <c r="AB14" s="120"/>
      <c r="AC14" s="120"/>
      <c r="AD14" s="120"/>
      <c r="AE14" s="120"/>
      <c r="AF14" s="120"/>
      <c r="AG14" s="131"/>
      <c r="AH14" s="131"/>
      <c r="AI14" s="132"/>
      <c r="AJ14" s="133"/>
      <c r="AK14" s="133"/>
      <c r="AL14" s="134"/>
      <c r="AM14" s="134"/>
      <c r="AN14" s="135"/>
      <c r="AO14" s="135"/>
      <c r="AP14" s="32"/>
      <c r="AQ14" s="135"/>
      <c r="AR14" s="34" t="str">
        <f t="shared" si="1"/>
        <v/>
      </c>
      <c r="AS14" s="144"/>
      <c r="AT14" s="145" t="s">
        <v>2152</v>
      </c>
    </row>
    <row r="15" spans="1:46" s="108" customFormat="1" ht="12.75" customHeight="1">
      <c r="A15" s="118" t="str">
        <f t="shared" si="0"/>
        <v/>
      </c>
      <c r="B15" s="118"/>
      <c r="C15" s="119"/>
      <c r="D15" s="119"/>
      <c r="E15" s="119"/>
      <c r="F15" s="120"/>
      <c r="G15" s="120"/>
      <c r="H15" s="120"/>
      <c r="I15" s="120"/>
      <c r="J15" s="120"/>
      <c r="K15" s="120"/>
      <c r="L15" s="120"/>
      <c r="M15" s="120"/>
      <c r="N15" s="120"/>
      <c r="O15" s="120"/>
      <c r="P15" s="120"/>
      <c r="Q15" s="120"/>
      <c r="R15" s="120"/>
      <c r="S15" s="120"/>
      <c r="T15" s="120"/>
      <c r="U15" s="120"/>
      <c r="V15" s="120"/>
      <c r="W15" s="120"/>
      <c r="X15" s="120"/>
      <c r="Y15" s="128"/>
      <c r="Z15" s="120"/>
      <c r="AA15" s="120"/>
      <c r="AB15" s="120"/>
      <c r="AC15" s="120"/>
      <c r="AD15" s="120"/>
      <c r="AE15" s="120"/>
      <c r="AF15" s="120"/>
      <c r="AG15" s="131"/>
      <c r="AH15" s="131"/>
      <c r="AI15" s="132"/>
      <c r="AJ15" s="133"/>
      <c r="AK15" s="133"/>
      <c r="AL15" s="134"/>
      <c r="AM15" s="134"/>
      <c r="AN15" s="135"/>
      <c r="AO15" s="135"/>
      <c r="AP15" s="32"/>
      <c r="AQ15" s="135"/>
      <c r="AR15" s="34" t="str">
        <f t="shared" si="1"/>
        <v/>
      </c>
      <c r="AS15" s="144"/>
      <c r="AT15" s="145" t="s">
        <v>2153</v>
      </c>
    </row>
    <row r="16" spans="1:46" s="108" customFormat="1" ht="12.75" customHeight="1">
      <c r="A16" s="118" t="str">
        <f t="shared" si="0"/>
        <v/>
      </c>
      <c r="B16" s="118"/>
      <c r="C16" s="119"/>
      <c r="D16" s="119"/>
      <c r="E16" s="119"/>
      <c r="F16" s="120"/>
      <c r="G16" s="120"/>
      <c r="H16" s="120"/>
      <c r="I16" s="120"/>
      <c r="J16" s="120"/>
      <c r="K16" s="120"/>
      <c r="L16" s="120"/>
      <c r="M16" s="120"/>
      <c r="N16" s="120"/>
      <c r="O16" s="120"/>
      <c r="P16" s="120"/>
      <c r="Q16" s="120"/>
      <c r="R16" s="120"/>
      <c r="S16" s="120"/>
      <c r="T16" s="120"/>
      <c r="U16" s="120"/>
      <c r="V16" s="120"/>
      <c r="W16" s="120"/>
      <c r="X16" s="120"/>
      <c r="Y16" s="128"/>
      <c r="Z16" s="120"/>
      <c r="AA16" s="120"/>
      <c r="AB16" s="120"/>
      <c r="AC16" s="120"/>
      <c r="AD16" s="120"/>
      <c r="AE16" s="120"/>
      <c r="AF16" s="120"/>
      <c r="AG16" s="131"/>
      <c r="AH16" s="131"/>
      <c r="AI16" s="132"/>
      <c r="AJ16" s="133"/>
      <c r="AK16" s="133"/>
      <c r="AL16" s="134"/>
      <c r="AM16" s="134"/>
      <c r="AN16" s="135"/>
      <c r="AO16" s="135"/>
      <c r="AP16" s="32"/>
      <c r="AQ16" s="135"/>
      <c r="AR16" s="34" t="str">
        <f t="shared" si="1"/>
        <v/>
      </c>
      <c r="AS16" s="144"/>
      <c r="AT16" s="145" t="s">
        <v>2154</v>
      </c>
    </row>
    <row r="17" spans="1:46" s="108" customFormat="1" ht="12.75" customHeight="1">
      <c r="A17" s="118" t="str">
        <f t="shared" si="0"/>
        <v/>
      </c>
      <c r="B17" s="118"/>
      <c r="C17" s="119"/>
      <c r="D17" s="119"/>
      <c r="E17" s="119"/>
      <c r="F17" s="120"/>
      <c r="G17" s="120"/>
      <c r="H17" s="120"/>
      <c r="I17" s="120"/>
      <c r="J17" s="120"/>
      <c r="K17" s="120"/>
      <c r="L17" s="120"/>
      <c r="M17" s="120"/>
      <c r="N17" s="120"/>
      <c r="O17" s="120"/>
      <c r="P17" s="120"/>
      <c r="Q17" s="120"/>
      <c r="R17" s="120"/>
      <c r="S17" s="120"/>
      <c r="T17" s="120"/>
      <c r="U17" s="120"/>
      <c r="V17" s="120"/>
      <c r="W17" s="120"/>
      <c r="X17" s="120"/>
      <c r="Y17" s="128"/>
      <c r="Z17" s="120"/>
      <c r="AA17" s="120"/>
      <c r="AB17" s="120"/>
      <c r="AC17" s="120"/>
      <c r="AD17" s="120"/>
      <c r="AE17" s="120"/>
      <c r="AF17" s="120"/>
      <c r="AG17" s="131"/>
      <c r="AH17" s="131"/>
      <c r="AI17" s="132"/>
      <c r="AJ17" s="133"/>
      <c r="AK17" s="133"/>
      <c r="AL17" s="134"/>
      <c r="AM17" s="134"/>
      <c r="AN17" s="135"/>
      <c r="AO17" s="135"/>
      <c r="AP17" s="32"/>
      <c r="AQ17" s="135"/>
      <c r="AR17" s="34" t="str">
        <f t="shared" si="1"/>
        <v/>
      </c>
      <c r="AS17" s="144"/>
      <c r="AT17" s="145" t="s">
        <v>2155</v>
      </c>
    </row>
    <row r="18" spans="1:46" s="108" customFormat="1" ht="12.75" customHeight="1">
      <c r="A18" s="118" t="str">
        <f t="shared" si="0"/>
        <v/>
      </c>
      <c r="B18" s="118"/>
      <c r="C18" s="119"/>
      <c r="D18" s="119"/>
      <c r="E18" s="119"/>
      <c r="F18" s="120"/>
      <c r="G18" s="120"/>
      <c r="H18" s="120"/>
      <c r="I18" s="120"/>
      <c r="J18" s="120"/>
      <c r="K18" s="120"/>
      <c r="L18" s="120"/>
      <c r="M18" s="120"/>
      <c r="N18" s="120"/>
      <c r="O18" s="120"/>
      <c r="P18" s="120"/>
      <c r="Q18" s="120"/>
      <c r="R18" s="120"/>
      <c r="S18" s="120"/>
      <c r="T18" s="120"/>
      <c r="U18" s="120"/>
      <c r="V18" s="120"/>
      <c r="W18" s="120"/>
      <c r="X18" s="120"/>
      <c r="Y18" s="128"/>
      <c r="Z18" s="120"/>
      <c r="AA18" s="120"/>
      <c r="AB18" s="120"/>
      <c r="AC18" s="120"/>
      <c r="AD18" s="120"/>
      <c r="AE18" s="120"/>
      <c r="AF18" s="120"/>
      <c r="AG18" s="131"/>
      <c r="AH18" s="131"/>
      <c r="AI18" s="132"/>
      <c r="AJ18" s="133"/>
      <c r="AK18" s="133"/>
      <c r="AL18" s="134"/>
      <c r="AM18" s="134"/>
      <c r="AN18" s="135"/>
      <c r="AO18" s="135"/>
      <c r="AP18" s="32"/>
      <c r="AQ18" s="135"/>
      <c r="AR18" s="34" t="str">
        <f t="shared" si="1"/>
        <v/>
      </c>
      <c r="AS18" s="144"/>
      <c r="AT18" s="145" t="s">
        <v>2156</v>
      </c>
    </row>
    <row r="19" spans="1:46" s="108" customFormat="1" ht="12.75" customHeight="1">
      <c r="A19" s="118" t="str">
        <f t="shared" si="0"/>
        <v/>
      </c>
      <c r="B19" s="118"/>
      <c r="C19" s="119"/>
      <c r="D19" s="119"/>
      <c r="E19" s="119"/>
      <c r="F19" s="120"/>
      <c r="G19" s="120"/>
      <c r="H19" s="120"/>
      <c r="I19" s="120"/>
      <c r="J19" s="120"/>
      <c r="K19" s="120"/>
      <c r="L19" s="120"/>
      <c r="M19" s="120"/>
      <c r="N19" s="120"/>
      <c r="O19" s="120"/>
      <c r="P19" s="120"/>
      <c r="Q19" s="120"/>
      <c r="R19" s="120"/>
      <c r="S19" s="120"/>
      <c r="T19" s="120"/>
      <c r="U19" s="120"/>
      <c r="V19" s="120"/>
      <c r="W19" s="120"/>
      <c r="X19" s="120"/>
      <c r="Y19" s="128"/>
      <c r="Z19" s="120"/>
      <c r="AA19" s="120"/>
      <c r="AB19" s="120"/>
      <c r="AC19" s="120"/>
      <c r="AD19" s="120"/>
      <c r="AE19" s="120"/>
      <c r="AF19" s="120"/>
      <c r="AG19" s="131"/>
      <c r="AH19" s="131"/>
      <c r="AI19" s="132"/>
      <c r="AJ19" s="133"/>
      <c r="AK19" s="133"/>
      <c r="AL19" s="134"/>
      <c r="AM19" s="134"/>
      <c r="AN19" s="135"/>
      <c r="AO19" s="135"/>
      <c r="AP19" s="32"/>
      <c r="AQ19" s="135"/>
      <c r="AR19" s="34" t="str">
        <f t="shared" si="1"/>
        <v/>
      </c>
      <c r="AS19" s="144"/>
      <c r="AT19" s="145" t="s">
        <v>2157</v>
      </c>
    </row>
    <row r="20" spans="1:46" s="108" customFormat="1" ht="12.75" customHeight="1">
      <c r="A20" s="118" t="str">
        <f t="shared" si="0"/>
        <v/>
      </c>
      <c r="B20" s="118"/>
      <c r="C20" s="119"/>
      <c r="D20" s="119"/>
      <c r="E20" s="119"/>
      <c r="F20" s="120"/>
      <c r="G20" s="120"/>
      <c r="H20" s="120"/>
      <c r="I20" s="120"/>
      <c r="J20" s="120"/>
      <c r="K20" s="120"/>
      <c r="L20" s="120"/>
      <c r="M20" s="120"/>
      <c r="N20" s="120"/>
      <c r="O20" s="120"/>
      <c r="P20" s="120"/>
      <c r="Q20" s="120"/>
      <c r="R20" s="120"/>
      <c r="S20" s="120"/>
      <c r="T20" s="120"/>
      <c r="U20" s="120"/>
      <c r="V20" s="120"/>
      <c r="W20" s="120"/>
      <c r="X20" s="120"/>
      <c r="Y20" s="128"/>
      <c r="Z20" s="120"/>
      <c r="AA20" s="120"/>
      <c r="AB20" s="120"/>
      <c r="AC20" s="120"/>
      <c r="AD20" s="120"/>
      <c r="AE20" s="120"/>
      <c r="AF20" s="120"/>
      <c r="AG20" s="131"/>
      <c r="AH20" s="131"/>
      <c r="AI20" s="132"/>
      <c r="AJ20" s="133"/>
      <c r="AK20" s="133"/>
      <c r="AL20" s="134"/>
      <c r="AM20" s="134"/>
      <c r="AN20" s="135"/>
      <c r="AO20" s="135"/>
      <c r="AP20" s="32"/>
      <c r="AQ20" s="135"/>
      <c r="AR20" s="34" t="str">
        <f t="shared" si="1"/>
        <v/>
      </c>
      <c r="AS20" s="144"/>
      <c r="AT20" s="145" t="s">
        <v>2158</v>
      </c>
    </row>
    <row r="21" spans="1:46" s="108" customFormat="1" ht="12.75" customHeight="1">
      <c r="A21" s="118" t="str">
        <f t="shared" si="0"/>
        <v/>
      </c>
      <c r="B21" s="118"/>
      <c r="C21" s="119"/>
      <c r="D21" s="119"/>
      <c r="E21" s="119"/>
      <c r="F21" s="120"/>
      <c r="G21" s="120"/>
      <c r="H21" s="120"/>
      <c r="I21" s="120"/>
      <c r="J21" s="120"/>
      <c r="K21" s="120"/>
      <c r="L21" s="120"/>
      <c r="M21" s="120"/>
      <c r="N21" s="120"/>
      <c r="O21" s="120"/>
      <c r="P21" s="120"/>
      <c r="Q21" s="120"/>
      <c r="R21" s="120"/>
      <c r="S21" s="120"/>
      <c r="T21" s="120"/>
      <c r="U21" s="120"/>
      <c r="V21" s="120"/>
      <c r="W21" s="120"/>
      <c r="X21" s="120"/>
      <c r="Y21" s="128"/>
      <c r="Z21" s="120"/>
      <c r="AA21" s="120"/>
      <c r="AB21" s="120"/>
      <c r="AC21" s="120"/>
      <c r="AD21" s="120"/>
      <c r="AE21" s="120"/>
      <c r="AF21" s="120"/>
      <c r="AG21" s="131"/>
      <c r="AH21" s="131"/>
      <c r="AI21" s="132"/>
      <c r="AJ21" s="133"/>
      <c r="AK21" s="133"/>
      <c r="AL21" s="134"/>
      <c r="AM21" s="134"/>
      <c r="AN21" s="135"/>
      <c r="AO21" s="135"/>
      <c r="AP21" s="32"/>
      <c r="AQ21" s="135"/>
      <c r="AR21" s="34" t="str">
        <f t="shared" si="1"/>
        <v/>
      </c>
      <c r="AS21" s="144"/>
      <c r="AT21" s="145" t="s">
        <v>2159</v>
      </c>
    </row>
    <row r="22" spans="1:46" s="108" customFormat="1" ht="12.75" customHeight="1">
      <c r="A22" s="118" t="str">
        <f t="shared" si="0"/>
        <v/>
      </c>
      <c r="B22" s="118"/>
      <c r="C22" s="119"/>
      <c r="D22" s="119"/>
      <c r="E22" s="119"/>
      <c r="F22" s="120"/>
      <c r="G22" s="120"/>
      <c r="H22" s="120"/>
      <c r="I22" s="120"/>
      <c r="J22" s="120"/>
      <c r="K22" s="120"/>
      <c r="L22" s="120"/>
      <c r="M22" s="120"/>
      <c r="N22" s="120"/>
      <c r="O22" s="120"/>
      <c r="P22" s="120"/>
      <c r="Q22" s="120"/>
      <c r="R22" s="120"/>
      <c r="S22" s="120"/>
      <c r="T22" s="120"/>
      <c r="U22" s="120"/>
      <c r="V22" s="120"/>
      <c r="W22" s="120"/>
      <c r="X22" s="120"/>
      <c r="Y22" s="128"/>
      <c r="Z22" s="120"/>
      <c r="AA22" s="120"/>
      <c r="AB22" s="120"/>
      <c r="AC22" s="120"/>
      <c r="AD22" s="120"/>
      <c r="AE22" s="120"/>
      <c r="AF22" s="120"/>
      <c r="AG22" s="131"/>
      <c r="AH22" s="131"/>
      <c r="AI22" s="132"/>
      <c r="AJ22" s="133"/>
      <c r="AK22" s="133"/>
      <c r="AL22" s="134"/>
      <c r="AM22" s="134"/>
      <c r="AN22" s="135"/>
      <c r="AO22" s="135"/>
      <c r="AP22" s="32"/>
      <c r="AQ22" s="135"/>
      <c r="AR22" s="34" t="str">
        <f t="shared" si="1"/>
        <v/>
      </c>
      <c r="AS22" s="144"/>
      <c r="AT22" s="145" t="s">
        <v>2160</v>
      </c>
    </row>
    <row r="23" spans="1:46" s="108" customFormat="1" ht="12.75" customHeight="1">
      <c r="A23" s="118" t="str">
        <f t="shared" si="0"/>
        <v/>
      </c>
      <c r="B23" s="118"/>
      <c r="C23" s="119"/>
      <c r="D23" s="119"/>
      <c r="E23" s="119"/>
      <c r="F23" s="120"/>
      <c r="G23" s="120"/>
      <c r="H23" s="120"/>
      <c r="I23" s="120"/>
      <c r="J23" s="120"/>
      <c r="K23" s="120"/>
      <c r="L23" s="120"/>
      <c r="M23" s="120"/>
      <c r="N23" s="120"/>
      <c r="O23" s="120"/>
      <c r="P23" s="120"/>
      <c r="Q23" s="120"/>
      <c r="R23" s="120"/>
      <c r="S23" s="120"/>
      <c r="T23" s="120"/>
      <c r="U23" s="120"/>
      <c r="V23" s="120"/>
      <c r="W23" s="120"/>
      <c r="X23" s="120"/>
      <c r="Y23" s="128"/>
      <c r="Z23" s="120"/>
      <c r="AA23" s="120"/>
      <c r="AB23" s="120"/>
      <c r="AC23" s="120"/>
      <c r="AD23" s="120"/>
      <c r="AE23" s="120"/>
      <c r="AF23" s="120"/>
      <c r="AG23" s="131"/>
      <c r="AH23" s="131"/>
      <c r="AI23" s="132"/>
      <c r="AJ23" s="133"/>
      <c r="AK23" s="133"/>
      <c r="AL23" s="134"/>
      <c r="AM23" s="134"/>
      <c r="AN23" s="135"/>
      <c r="AO23" s="135"/>
      <c r="AP23" s="32"/>
      <c r="AQ23" s="135"/>
      <c r="AR23" s="34" t="str">
        <f t="shared" si="1"/>
        <v/>
      </c>
      <c r="AS23" s="144"/>
      <c r="AT23" s="145" t="s">
        <v>2161</v>
      </c>
    </row>
    <row r="24" spans="1:46" s="108" customFormat="1" ht="12.75" customHeight="1">
      <c r="A24" s="118" t="str">
        <f t="shared" si="0"/>
        <v/>
      </c>
      <c r="B24" s="121"/>
      <c r="C24" s="122"/>
      <c r="D24" s="122"/>
      <c r="E24" s="122"/>
      <c r="F24" s="32"/>
      <c r="G24" s="32"/>
      <c r="H24" s="32"/>
      <c r="I24" s="32"/>
      <c r="J24" s="32"/>
      <c r="K24" s="32"/>
      <c r="L24" s="32"/>
      <c r="M24" s="32"/>
      <c r="N24" s="32"/>
      <c r="O24" s="32"/>
      <c r="P24" s="32"/>
      <c r="Q24" s="32"/>
      <c r="R24" s="32"/>
      <c r="S24" s="32"/>
      <c r="T24" s="32"/>
      <c r="U24" s="32"/>
      <c r="V24" s="32"/>
      <c r="W24" s="32"/>
      <c r="X24" s="32"/>
      <c r="Y24" s="63"/>
      <c r="Z24" s="32"/>
      <c r="AA24" s="32"/>
      <c r="AB24" s="32"/>
      <c r="AC24" s="32"/>
      <c r="AD24" s="32"/>
      <c r="AE24" s="32"/>
      <c r="AF24" s="32"/>
      <c r="AG24" s="63"/>
      <c r="AH24" s="63"/>
      <c r="AI24" s="63"/>
      <c r="AJ24" s="34"/>
      <c r="AK24" s="34"/>
      <c r="AL24" s="135"/>
      <c r="AM24" s="134"/>
      <c r="AN24" s="135"/>
      <c r="AO24" s="135"/>
      <c r="AP24" s="32"/>
      <c r="AQ24" s="135"/>
      <c r="AR24" s="34" t="str">
        <f t="shared" si="1"/>
        <v/>
      </c>
      <c r="AS24" s="144"/>
      <c r="AT24" s="145" t="s">
        <v>2162</v>
      </c>
    </row>
    <row r="25" spans="1:46" s="106" customFormat="1" ht="12.75" customHeight="1">
      <c r="A25" s="664" t="s">
        <v>2163</v>
      </c>
      <c r="B25" s="672"/>
      <c r="C25" s="673"/>
      <c r="D25" s="123"/>
      <c r="E25" s="123"/>
      <c r="F25" s="124"/>
      <c r="G25" s="124"/>
      <c r="H25" s="124"/>
      <c r="I25" s="124"/>
      <c r="J25" s="124"/>
      <c r="K25" s="124"/>
      <c r="L25" s="124"/>
      <c r="M25" s="124"/>
      <c r="N25" s="124"/>
      <c r="O25" s="124"/>
      <c r="P25" s="124"/>
      <c r="Q25" s="124"/>
      <c r="R25" s="124"/>
      <c r="S25" s="124"/>
      <c r="T25" s="124"/>
      <c r="U25" s="124"/>
      <c r="V25" s="124"/>
      <c r="W25" s="127"/>
      <c r="X25" s="124"/>
      <c r="Y25" s="124"/>
      <c r="Z25" s="124"/>
      <c r="AA25" s="124"/>
      <c r="AB25" s="124"/>
      <c r="AC25" s="124"/>
      <c r="AD25" s="124"/>
      <c r="AE25" s="124"/>
      <c r="AF25" s="124"/>
      <c r="AG25" s="124"/>
      <c r="AH25" s="124"/>
      <c r="AI25" s="124"/>
      <c r="AJ25" s="124"/>
      <c r="AK25" s="124"/>
      <c r="AL25" s="135">
        <f>SUM(AL8:AL24)</f>
        <v>0</v>
      </c>
      <c r="AM25" s="135">
        <f>SUM(AM8:AM24)</f>
        <v>0</v>
      </c>
      <c r="AN25" s="135">
        <f>SUM(AN8:AN24)</f>
        <v>0</v>
      </c>
      <c r="AO25" s="135">
        <f>SUM(AO8:AO24)</f>
        <v>0</v>
      </c>
      <c r="AP25" s="135"/>
      <c r="AQ25" s="135">
        <f>SUM(AQ8:AQ24)</f>
        <v>0</v>
      </c>
      <c r="AR25" s="34" t="str">
        <f t="shared" si="1"/>
        <v/>
      </c>
      <c r="AS25" s="123"/>
    </row>
    <row r="26" spans="1:46" s="106" customFormat="1" ht="12.75" customHeight="1">
      <c r="A26" s="664" t="s">
        <v>2164</v>
      </c>
      <c r="B26" s="672"/>
      <c r="C26" s="673"/>
      <c r="D26" s="123"/>
      <c r="E26" s="123"/>
      <c r="F26" s="124"/>
      <c r="G26" s="124"/>
      <c r="H26" s="124"/>
      <c r="I26" s="124"/>
      <c r="J26" s="124"/>
      <c r="K26" s="124"/>
      <c r="L26" s="124"/>
      <c r="M26" s="124"/>
      <c r="N26" s="124"/>
      <c r="O26" s="124"/>
      <c r="P26" s="124"/>
      <c r="Q26" s="124"/>
      <c r="R26" s="124"/>
      <c r="S26" s="124"/>
      <c r="T26" s="124"/>
      <c r="U26" s="124"/>
      <c r="V26" s="124"/>
      <c r="W26" s="127"/>
      <c r="X26" s="124"/>
      <c r="Y26" s="124"/>
      <c r="Z26" s="124"/>
      <c r="AA26" s="124"/>
      <c r="AB26" s="124"/>
      <c r="AC26" s="124"/>
      <c r="AD26" s="124"/>
      <c r="AE26" s="124"/>
      <c r="AF26" s="124"/>
      <c r="AG26" s="124"/>
      <c r="AH26" s="124"/>
      <c r="AI26" s="124"/>
      <c r="AJ26" s="124"/>
      <c r="AK26" s="124"/>
      <c r="AL26" s="135"/>
      <c r="AM26" s="135">
        <f>AN25</f>
        <v>0</v>
      </c>
      <c r="AN26" s="135"/>
      <c r="AO26" s="135"/>
      <c r="AP26" s="135"/>
      <c r="AQ26" s="135"/>
      <c r="AR26" s="34"/>
      <c r="AS26" s="123"/>
    </row>
    <row r="27" spans="1:46" s="106" customFormat="1" ht="12.75" customHeight="1">
      <c r="A27" s="659" t="s">
        <v>2165</v>
      </c>
      <c r="B27" s="676"/>
      <c r="C27" s="677"/>
      <c r="D27" s="123"/>
      <c r="E27" s="123"/>
      <c r="F27" s="124"/>
      <c r="G27" s="124"/>
      <c r="H27" s="124"/>
      <c r="I27" s="124"/>
      <c r="J27" s="124"/>
      <c r="K27" s="124"/>
      <c r="L27" s="124"/>
      <c r="M27" s="124"/>
      <c r="N27" s="124"/>
      <c r="O27" s="124"/>
      <c r="P27" s="124"/>
      <c r="Q27" s="124"/>
      <c r="R27" s="124"/>
      <c r="S27" s="124"/>
      <c r="T27" s="124"/>
      <c r="U27" s="124"/>
      <c r="V27" s="124"/>
      <c r="W27" s="127"/>
      <c r="X27" s="124"/>
      <c r="Y27" s="124"/>
      <c r="Z27" s="124"/>
      <c r="AA27" s="124"/>
      <c r="AB27" s="124"/>
      <c r="AC27" s="124"/>
      <c r="AD27" s="124"/>
      <c r="AE27" s="124"/>
      <c r="AF27" s="124"/>
      <c r="AG27" s="124"/>
      <c r="AH27" s="124"/>
      <c r="AI27" s="124"/>
      <c r="AJ27" s="124"/>
      <c r="AK27" s="124"/>
      <c r="AL27" s="135">
        <f>AL25-AL26</f>
        <v>0</v>
      </c>
      <c r="AM27" s="135">
        <f>AM25-AM26</f>
        <v>0</v>
      </c>
      <c r="AN27" s="135"/>
      <c r="AO27" s="135">
        <f>AO25-AO26</f>
        <v>0</v>
      </c>
      <c r="AP27" s="135"/>
      <c r="AQ27" s="135">
        <f>AQ25</f>
        <v>0</v>
      </c>
      <c r="AR27" s="34" t="str">
        <f>IF(AM27-AN27=0,"",(AQ27-AM27+AN27)/(AM27-AN27)*100)</f>
        <v/>
      </c>
      <c r="AS27" s="123"/>
    </row>
    <row r="28" spans="1:46" s="109" customFormat="1" ht="15.75" customHeight="1">
      <c r="A28" s="109" t="str">
        <f>基本信息输入表!$K$6&amp;"填表人："&amp;基本信息输入表!$M$64</f>
        <v>被评估单位填表人：</v>
      </c>
      <c r="AQ28" s="109" t="str">
        <f>"评估人员："&amp;基本信息输入表!$Q$64</f>
        <v>评估人员：</v>
      </c>
    </row>
    <row r="29" spans="1:46" s="110" customFormat="1" ht="12.75">
      <c r="A29" s="125" t="str">
        <f>"填表日期："&amp;YEAR(基本信息输入表!$O$64)&amp;"年"&amp;MONTH(基本信息输入表!$O$64)&amp;"月"&amp;DAY(基本信息输入表!$O$64)&amp;"日"</f>
        <v>填表日期：1900年1月0日</v>
      </c>
      <c r="B29" s="125"/>
      <c r="AQ29" s="146"/>
    </row>
  </sheetData>
  <mergeCells count="35">
    <mergeCell ref="AN6:AN7"/>
    <mergeCell ref="AR6:AR7"/>
    <mergeCell ref="AS6:AS7"/>
    <mergeCell ref="R6:R7"/>
    <mergeCell ref="S6:S7"/>
    <mergeCell ref="T6:T7"/>
    <mergeCell ref="AG6:AG7"/>
    <mergeCell ref="AH6:AH7"/>
    <mergeCell ref="AL6:AM6"/>
    <mergeCell ref="X6:AA6"/>
    <mergeCell ref="AB6:AC6"/>
    <mergeCell ref="AD6:AF6"/>
    <mergeCell ref="AJ6:AK6"/>
    <mergeCell ref="AI6:AI7"/>
    <mergeCell ref="A25:C25"/>
    <mergeCell ref="A26:C26"/>
    <mergeCell ref="A27:C27"/>
    <mergeCell ref="A6:A7"/>
    <mergeCell ref="B6:B7"/>
    <mergeCell ref="C6:C7"/>
    <mergeCell ref="D6:D7"/>
    <mergeCell ref="E6:E7"/>
    <mergeCell ref="F6:F7"/>
    <mergeCell ref="G6:G7"/>
    <mergeCell ref="H6:H7"/>
    <mergeCell ref="I6:I7"/>
    <mergeCell ref="J6:J7"/>
    <mergeCell ref="K6:K7"/>
    <mergeCell ref="L6:L7"/>
    <mergeCell ref="U6:W6"/>
    <mergeCell ref="M6:M7"/>
    <mergeCell ref="N6:N7"/>
    <mergeCell ref="O6:O7"/>
    <mergeCell ref="P6:P7"/>
    <mergeCell ref="Q6:Q7"/>
  </mergeCells>
  <phoneticPr fontId="33" type="noConversion"/>
  <hyperlinks>
    <hyperlink ref="A1" location="索引目录!A1" display="返回索引目录" xr:uid="{00000000-0004-0000-4200-000000000000}"/>
    <hyperlink ref="A2" location="'固定资产汇总表'!A1" display="固定资产--船舶清查评估明细表" xr:uid="{00000000-0004-0000-4200-000001000000}"/>
  </hyperlinks>
  <printOptions horizontalCentered="1"/>
  <pageMargins left="0.98402777777777795" right="0.98402777777777795" top="0.98402777777777795" bottom="0.98402777777777795" header="0.47222222222222199" footer="0.35416666666666702"/>
  <pageSetup paperSize="9" scale="68"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legacy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7">
    <pageSetUpPr fitToPage="1"/>
  </sheetPr>
  <dimension ref="A1:G28"/>
  <sheetViews>
    <sheetView showGridLines="0" topLeftCell="A12" zoomScale="96" zoomScaleNormal="96" workbookViewId="0">
      <selection activeCell="M8" sqref="M8:R8"/>
    </sheetView>
  </sheetViews>
  <sheetFormatPr defaultColWidth="9" defaultRowHeight="15.75" customHeight="1"/>
  <cols>
    <col min="1" max="1" width="5.75" style="3" customWidth="1"/>
    <col min="2" max="2" width="28" style="3" customWidth="1"/>
    <col min="3" max="3" width="27.75" style="3" customWidth="1"/>
    <col min="4" max="5" width="18.75" style="3" customWidth="1"/>
    <col min="6" max="6" width="13.25" style="3" customWidth="1"/>
    <col min="7" max="8" width="9" style="3" customWidth="1"/>
    <col min="9" max="16384" width="9" style="3"/>
  </cols>
  <sheetData>
    <row r="1" spans="1:6" ht="15.75" customHeight="1">
      <c r="A1" s="4" t="s">
        <v>125</v>
      </c>
    </row>
    <row r="2" spans="1:6" s="1" customFormat="1" ht="30" customHeight="1">
      <c r="A2" s="651" t="s">
        <v>2166</v>
      </c>
      <c r="B2" s="652"/>
      <c r="C2" s="652"/>
      <c r="D2" s="652"/>
      <c r="E2" s="652"/>
      <c r="F2" s="652"/>
    </row>
    <row r="3" spans="1:6" ht="15.75" customHeight="1">
      <c r="A3" s="653" t="str">
        <f>"评估基准日："&amp;TEXT(基本信息输入表!M7,"yyyy年mm月dd日")</f>
        <v>评估基准日：2025年07月31日</v>
      </c>
      <c r="B3" s="654"/>
      <c r="C3" s="654"/>
      <c r="D3" s="654"/>
      <c r="E3" s="654"/>
      <c r="F3" s="654"/>
    </row>
    <row r="4" spans="1:6" ht="14.25" customHeight="1">
      <c r="A4" s="2"/>
      <c r="B4" s="2"/>
      <c r="C4" s="2"/>
      <c r="D4" s="2"/>
      <c r="E4" s="2"/>
      <c r="F4" s="17" t="s">
        <v>2167</v>
      </c>
    </row>
    <row r="5" spans="1:6" ht="15.75" customHeight="1">
      <c r="A5" s="662" t="str">
        <f>基本信息输入表!K6&amp;"："&amp;基本信息输入表!M6</f>
        <v>被评估单位：西安曲江影视投资（集团）有限公司</v>
      </c>
      <c r="B5" s="634"/>
      <c r="C5" s="634"/>
      <c r="F5" s="17" t="s">
        <v>383</v>
      </c>
    </row>
    <row r="6" spans="1:6" s="2" customFormat="1" ht="15.75" customHeight="1">
      <c r="A6" s="32" t="s">
        <v>491</v>
      </c>
      <c r="B6" s="32" t="s">
        <v>436</v>
      </c>
      <c r="C6" s="32" t="s">
        <v>412</v>
      </c>
      <c r="D6" s="32" t="s">
        <v>413</v>
      </c>
      <c r="E6" s="32" t="s">
        <v>414</v>
      </c>
      <c r="F6" s="32" t="s">
        <v>415</v>
      </c>
    </row>
    <row r="7" spans="1:6" ht="15.75" customHeight="1">
      <c r="A7" s="32" t="s">
        <v>2168</v>
      </c>
      <c r="B7" s="101" t="s">
        <v>2169</v>
      </c>
      <c r="C7" s="34">
        <f>'4-7-1在建（土建）'!N25</f>
        <v>0</v>
      </c>
      <c r="D7" s="34">
        <f>'4-7-1在建（土建）'!P25</f>
        <v>0</v>
      </c>
      <c r="E7" s="34">
        <f>D7-C7</f>
        <v>0</v>
      </c>
      <c r="F7" s="19" t="str">
        <f>IF(C7=0,"",E7/C7*100)</f>
        <v/>
      </c>
    </row>
    <row r="8" spans="1:6" ht="15.75" customHeight="1">
      <c r="A8" s="32" t="s">
        <v>2170</v>
      </c>
      <c r="B8" s="101" t="s">
        <v>2171</v>
      </c>
      <c r="C8" s="34">
        <f>'4-7-2在建（设备）'!O25</f>
        <v>0</v>
      </c>
      <c r="D8" s="34">
        <f>'4-7-2在建（设备）'!T25</f>
        <v>0</v>
      </c>
      <c r="E8" s="34">
        <f>D8-C8</f>
        <v>0</v>
      </c>
      <c r="F8" s="19" t="str">
        <f>IF(C8=0,"",E8/C8*100)</f>
        <v/>
      </c>
    </row>
    <row r="9" spans="1:6" ht="15.75" customHeight="1">
      <c r="A9" s="32" t="s">
        <v>2172</v>
      </c>
      <c r="B9" s="102" t="s">
        <v>2173</v>
      </c>
      <c r="C9" s="34">
        <f>'4-7-3在建（待摊投资）'!E30</f>
        <v>0</v>
      </c>
      <c r="D9" s="34">
        <f>'4-7-3在建（待摊投资）'!F30</f>
        <v>0</v>
      </c>
      <c r="E9" s="34">
        <f>D9-C9</f>
        <v>0</v>
      </c>
      <c r="F9" s="19" t="str">
        <f>IF(C9=0,"",E9/C9*100)</f>
        <v/>
      </c>
    </row>
    <row r="10" spans="1:6" ht="15.75" customHeight="1">
      <c r="A10" s="32"/>
      <c r="B10" s="103"/>
      <c r="C10" s="34"/>
      <c r="D10" s="34"/>
      <c r="E10" s="34"/>
      <c r="F10" s="19"/>
    </row>
    <row r="11" spans="1:6" ht="15.75" customHeight="1">
      <c r="A11" s="32"/>
      <c r="B11" s="103"/>
      <c r="C11" s="34"/>
      <c r="D11" s="34"/>
      <c r="E11" s="34"/>
      <c r="F11" s="19"/>
    </row>
    <row r="12" spans="1:6" ht="15.75" customHeight="1">
      <c r="A12" s="32"/>
      <c r="B12" s="103"/>
      <c r="C12" s="34"/>
      <c r="D12" s="34"/>
      <c r="E12" s="34"/>
      <c r="F12" s="19"/>
    </row>
    <row r="13" spans="1:6" ht="15.75" customHeight="1">
      <c r="A13" s="32"/>
      <c r="B13" s="103"/>
      <c r="C13" s="34"/>
      <c r="D13" s="34"/>
      <c r="E13" s="34"/>
      <c r="F13" s="19"/>
    </row>
    <row r="14" spans="1:6" ht="15.75" customHeight="1">
      <c r="A14" s="32"/>
      <c r="B14" s="103"/>
      <c r="C14" s="34"/>
      <c r="D14" s="34"/>
      <c r="E14" s="34"/>
      <c r="F14" s="19"/>
    </row>
    <row r="15" spans="1:6" ht="15.75" customHeight="1">
      <c r="A15" s="32"/>
      <c r="B15" s="103"/>
      <c r="C15" s="34"/>
      <c r="D15" s="34"/>
      <c r="E15" s="34"/>
      <c r="F15" s="19"/>
    </row>
    <row r="16" spans="1:6" ht="15.75" customHeight="1">
      <c r="A16" s="32"/>
      <c r="B16" s="103"/>
      <c r="C16" s="34"/>
      <c r="D16" s="34"/>
      <c r="E16" s="34"/>
      <c r="F16" s="19"/>
    </row>
    <row r="17" spans="1:7" ht="15.75" customHeight="1">
      <c r="A17" s="32"/>
      <c r="B17" s="103"/>
      <c r="C17" s="34"/>
      <c r="D17" s="34"/>
      <c r="E17" s="34"/>
      <c r="F17" s="19"/>
    </row>
    <row r="18" spans="1:7" ht="15.75" customHeight="1">
      <c r="A18" s="32"/>
      <c r="B18" s="103"/>
      <c r="C18" s="34"/>
      <c r="D18" s="34"/>
      <c r="E18" s="34"/>
      <c r="F18" s="19"/>
    </row>
    <row r="19" spans="1:7" ht="15.75" customHeight="1">
      <c r="A19" s="32"/>
      <c r="B19" s="103"/>
      <c r="C19" s="34"/>
      <c r="D19" s="34"/>
      <c r="E19" s="34"/>
      <c r="F19" s="19"/>
    </row>
    <row r="20" spans="1:7" ht="15.75" customHeight="1">
      <c r="A20" s="32"/>
      <c r="B20" s="104"/>
      <c r="C20" s="34"/>
      <c r="D20" s="34"/>
      <c r="E20" s="34"/>
      <c r="F20" s="19"/>
    </row>
    <row r="21" spans="1:7" ht="15.75" customHeight="1">
      <c r="A21" s="32"/>
      <c r="B21" s="103"/>
      <c r="C21" s="34"/>
      <c r="D21" s="34"/>
      <c r="E21" s="34"/>
      <c r="F21" s="19"/>
    </row>
    <row r="22" spans="1:7" ht="15.75" customHeight="1">
      <c r="A22" s="32"/>
      <c r="B22" s="104"/>
      <c r="C22" s="34"/>
      <c r="D22" s="34"/>
      <c r="E22" s="34"/>
      <c r="F22" s="19"/>
    </row>
    <row r="23" spans="1:7" ht="15.75" customHeight="1">
      <c r="A23" s="32"/>
      <c r="B23" s="103"/>
      <c r="C23" s="34"/>
      <c r="D23" s="34"/>
      <c r="E23" s="34"/>
      <c r="F23" s="19"/>
    </row>
    <row r="24" spans="1:7" ht="15.75" customHeight="1">
      <c r="A24" s="32"/>
      <c r="B24" s="104"/>
      <c r="C24" s="34"/>
      <c r="D24" s="34"/>
      <c r="E24" s="34"/>
      <c r="F24" s="19"/>
    </row>
    <row r="25" spans="1:7" ht="15.75" customHeight="1">
      <c r="A25" s="658" t="s">
        <v>2174</v>
      </c>
      <c r="B25" s="601"/>
      <c r="C25" s="34">
        <f>SUM(C7:C24)</f>
        <v>0</v>
      </c>
      <c r="D25" s="34">
        <f>SUM(D7:D24)</f>
        <v>0</v>
      </c>
      <c r="E25" s="34">
        <f>D25-C25</f>
        <v>0</v>
      </c>
      <c r="F25" s="19" t="str">
        <f>IF(C25=0,"",E25/C25*100)</f>
        <v/>
      </c>
    </row>
    <row r="26" spans="1:7" ht="15.75" customHeight="1">
      <c r="A26" s="702" t="s">
        <v>2175</v>
      </c>
      <c r="B26" s="601"/>
      <c r="C26" s="34">
        <f>'4-7-1在建（土建）'!N26+'4-7-2在建（设备）'!O26</f>
        <v>0</v>
      </c>
      <c r="D26" s="34"/>
      <c r="E26" s="34"/>
      <c r="F26" s="19"/>
    </row>
    <row r="27" spans="1:7" ht="15.75" customHeight="1">
      <c r="A27" s="658" t="s">
        <v>2176</v>
      </c>
      <c r="B27" s="601"/>
      <c r="C27" s="34">
        <f>C25-C26</f>
        <v>0</v>
      </c>
      <c r="D27" s="34">
        <f>D25</f>
        <v>0</v>
      </c>
      <c r="E27" s="34">
        <f>D27-C27</f>
        <v>0</v>
      </c>
      <c r="F27" s="19" t="str">
        <f>IF(C27=0,"",E27/C27*100)</f>
        <v/>
      </c>
    </row>
    <row r="28" spans="1:7" ht="15.75" customHeight="1">
      <c r="D28" s="3" t="str">
        <f>"评估人员："&amp;基本信息输入表!$Q$65</f>
        <v>评估人员：</v>
      </c>
      <c r="G28" s="35" t="s">
        <v>432</v>
      </c>
    </row>
  </sheetData>
  <mergeCells count="6">
    <mergeCell ref="A27:B27"/>
    <mergeCell ref="A2:F2"/>
    <mergeCell ref="A3:F3"/>
    <mergeCell ref="A5:C5"/>
    <mergeCell ref="A25:B25"/>
    <mergeCell ref="A26:B26"/>
  </mergeCells>
  <phoneticPr fontId="33" type="noConversion"/>
  <hyperlinks>
    <hyperlink ref="A1" location="索引目录!A1" display="返回索引目录" xr:uid="{00000000-0004-0000-43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8">
    <pageSetUpPr fitToPage="1"/>
  </sheetPr>
  <dimension ref="A1:S29"/>
  <sheetViews>
    <sheetView showGridLines="0" topLeftCell="C13" zoomScale="96" zoomScaleNormal="96" workbookViewId="0">
      <selection activeCell="M8" sqref="M8:R8"/>
    </sheetView>
  </sheetViews>
  <sheetFormatPr defaultColWidth="9" defaultRowHeight="15.75" customHeight="1"/>
  <cols>
    <col min="1" max="1" width="5.25" style="3" customWidth="1"/>
    <col min="2" max="2" width="16.25" style="3" customWidth="1"/>
    <col min="3" max="3" width="8.75" style="3" customWidth="1"/>
    <col min="4" max="4" width="11.75" style="3" customWidth="1"/>
    <col min="5" max="5" width="7.25" style="3" customWidth="1"/>
    <col min="6" max="6" width="10.75" style="3" customWidth="1"/>
    <col min="7" max="8" width="9" style="3" customWidth="1"/>
    <col min="9" max="9" width="10.75" style="3" customWidth="1"/>
    <col min="10" max="10" width="11.25" style="3" customWidth="1"/>
    <col min="11" max="13" width="13" style="3" customWidth="1"/>
    <col min="14" max="14" width="12.75" style="3" customWidth="1"/>
    <col min="15" max="15" width="8.5" style="3" customWidth="1"/>
    <col min="16" max="16" width="9.75" style="3" customWidth="1"/>
    <col min="17" max="17" width="7.25" style="3" customWidth="1"/>
    <col min="18" max="18" width="18.25" style="3" customWidth="1"/>
    <col min="19" max="20" width="9" style="3" customWidth="1"/>
    <col min="21" max="16384" width="9" style="3"/>
  </cols>
  <sheetData>
    <row r="1" spans="1:19" ht="15.75" customHeight="1">
      <c r="A1" s="4" t="s">
        <v>125</v>
      </c>
    </row>
    <row r="2" spans="1:19" s="1" customFormat="1" ht="30" customHeight="1">
      <c r="A2" s="651" t="s">
        <v>2177</v>
      </c>
      <c r="B2" s="652"/>
      <c r="C2" s="652"/>
      <c r="D2" s="652"/>
      <c r="E2" s="652"/>
      <c r="F2" s="652"/>
      <c r="G2" s="652"/>
      <c r="H2" s="652"/>
      <c r="I2" s="652"/>
      <c r="J2" s="652"/>
      <c r="K2" s="652"/>
      <c r="L2" s="652"/>
      <c r="M2" s="652"/>
      <c r="N2" s="652"/>
      <c r="O2" s="652"/>
      <c r="P2" s="652"/>
      <c r="Q2" s="652"/>
      <c r="R2" s="652"/>
    </row>
    <row r="3" spans="1:19"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row>
    <row r="4" spans="1:19" ht="14.25" customHeight="1">
      <c r="A4" s="2"/>
      <c r="B4" s="2"/>
      <c r="C4" s="2"/>
      <c r="D4" s="2"/>
      <c r="E4" s="2"/>
      <c r="F4" s="2"/>
      <c r="G4" s="2"/>
      <c r="H4" s="2"/>
      <c r="I4" s="2"/>
      <c r="J4" s="2"/>
      <c r="K4" s="2"/>
      <c r="L4" s="2"/>
      <c r="M4" s="2"/>
      <c r="N4" s="2"/>
      <c r="O4" s="2"/>
      <c r="P4" s="2"/>
      <c r="Q4" s="2"/>
      <c r="R4" s="17" t="s">
        <v>2178</v>
      </c>
    </row>
    <row r="5" spans="1:19" ht="15.75" customHeight="1">
      <c r="A5" s="662" t="str">
        <f>基本信息输入表!K6&amp;"："&amp;基本信息输入表!M6</f>
        <v>被评估单位：西安曲江影视投资（集团）有限公司</v>
      </c>
      <c r="B5" s="676"/>
      <c r="C5" s="676"/>
      <c r="D5" s="676"/>
      <c r="R5" s="17" t="s">
        <v>561</v>
      </c>
    </row>
    <row r="6" spans="1:19" s="2" customFormat="1" ht="12.75" customHeight="1">
      <c r="A6" s="665" t="s">
        <v>127</v>
      </c>
      <c r="B6" s="665" t="s">
        <v>1029</v>
      </c>
      <c r="C6" s="671" t="s">
        <v>1034</v>
      </c>
      <c r="D6" s="671" t="s">
        <v>2179</v>
      </c>
      <c r="E6" s="665" t="s">
        <v>1035</v>
      </c>
      <c r="F6" s="665" t="s">
        <v>1074</v>
      </c>
      <c r="G6" s="665" t="s">
        <v>2180</v>
      </c>
      <c r="H6" s="665" t="s">
        <v>2181</v>
      </c>
      <c r="I6" s="665" t="s">
        <v>2182</v>
      </c>
      <c r="J6" s="671" t="s">
        <v>2183</v>
      </c>
      <c r="K6" s="671" t="s">
        <v>2184</v>
      </c>
      <c r="L6" s="671" t="s">
        <v>2185</v>
      </c>
      <c r="M6" s="671" t="s">
        <v>2186</v>
      </c>
      <c r="N6" s="671" t="s">
        <v>412</v>
      </c>
      <c r="O6" s="671" t="s">
        <v>828</v>
      </c>
      <c r="P6" s="665" t="s">
        <v>413</v>
      </c>
      <c r="Q6" s="665" t="s">
        <v>415</v>
      </c>
      <c r="R6" s="665" t="s">
        <v>143</v>
      </c>
    </row>
    <row r="7" spans="1:19" ht="12.75" customHeight="1">
      <c r="A7" s="674"/>
      <c r="B7" s="674"/>
      <c r="C7" s="674"/>
      <c r="D7" s="674"/>
      <c r="E7" s="674"/>
      <c r="F7" s="674"/>
      <c r="G7" s="674"/>
      <c r="H7" s="674"/>
      <c r="I7" s="674"/>
      <c r="J7" s="674"/>
      <c r="K7" s="674"/>
      <c r="L7" s="674"/>
      <c r="M7" s="674"/>
      <c r="N7" s="674"/>
      <c r="O7" s="674"/>
      <c r="P7" s="674"/>
      <c r="Q7" s="674"/>
      <c r="R7" s="674"/>
      <c r="S7" s="2" t="s">
        <v>516</v>
      </c>
    </row>
    <row r="8" spans="1:19" ht="12.75" customHeight="1">
      <c r="A8" s="10" t="str">
        <f t="shared" ref="A8:A24" si="0">IF(B8="","",ROW()-7)</f>
        <v/>
      </c>
      <c r="B8" s="11"/>
      <c r="C8" s="11"/>
      <c r="D8" s="36"/>
      <c r="E8" s="12"/>
      <c r="F8" s="12"/>
      <c r="G8" s="11"/>
      <c r="H8" s="28"/>
      <c r="I8" s="36"/>
      <c r="J8" s="11"/>
      <c r="K8" s="11"/>
      <c r="L8" s="11"/>
      <c r="M8" s="11"/>
      <c r="N8" s="13"/>
      <c r="O8" s="13"/>
      <c r="P8" s="13"/>
      <c r="Q8" s="19" t="str">
        <f t="shared" ref="Q8:Q25" si="1">IF(N8-O8=0,"",(P8-N8+O8)/(N8-O8)*100)</f>
        <v/>
      </c>
      <c r="R8" s="11"/>
      <c r="S8" s="2" t="s">
        <v>2187</v>
      </c>
    </row>
    <row r="9" spans="1:19" ht="12.75" customHeight="1">
      <c r="A9" s="10" t="str">
        <f t="shared" si="0"/>
        <v/>
      </c>
      <c r="B9" s="11"/>
      <c r="C9" s="11"/>
      <c r="D9" s="36"/>
      <c r="E9" s="12"/>
      <c r="F9" s="12"/>
      <c r="G9" s="11"/>
      <c r="H9" s="28"/>
      <c r="I9" s="36"/>
      <c r="J9" s="11"/>
      <c r="K9" s="11"/>
      <c r="L9" s="11"/>
      <c r="M9" s="11"/>
      <c r="N9" s="13"/>
      <c r="O9" s="13"/>
      <c r="P9" s="13"/>
      <c r="Q9" s="19" t="str">
        <f t="shared" si="1"/>
        <v/>
      </c>
      <c r="R9" s="11"/>
      <c r="S9" s="2" t="s">
        <v>2188</v>
      </c>
    </row>
    <row r="10" spans="1:19" ht="12.75" customHeight="1">
      <c r="A10" s="10" t="str">
        <f t="shared" si="0"/>
        <v/>
      </c>
      <c r="B10" s="11"/>
      <c r="C10" s="11"/>
      <c r="D10" s="36"/>
      <c r="E10" s="12"/>
      <c r="F10" s="12"/>
      <c r="G10" s="11"/>
      <c r="H10" s="28"/>
      <c r="I10" s="36"/>
      <c r="J10" s="11"/>
      <c r="K10" s="11"/>
      <c r="L10" s="11"/>
      <c r="M10" s="11"/>
      <c r="N10" s="13"/>
      <c r="O10" s="13"/>
      <c r="P10" s="13"/>
      <c r="Q10" s="19" t="str">
        <f t="shared" si="1"/>
        <v/>
      </c>
      <c r="R10" s="11"/>
      <c r="S10" s="2" t="s">
        <v>2189</v>
      </c>
    </row>
    <row r="11" spans="1:19" ht="12.75" customHeight="1">
      <c r="A11" s="10" t="str">
        <f t="shared" si="0"/>
        <v/>
      </c>
      <c r="B11" s="11"/>
      <c r="C11" s="11"/>
      <c r="D11" s="36"/>
      <c r="E11" s="12"/>
      <c r="F11" s="12"/>
      <c r="G11" s="11"/>
      <c r="H11" s="28"/>
      <c r="I11" s="36"/>
      <c r="J11" s="11"/>
      <c r="K11" s="11"/>
      <c r="L11" s="11"/>
      <c r="M11" s="11"/>
      <c r="N11" s="13"/>
      <c r="O11" s="13"/>
      <c r="P11" s="13"/>
      <c r="Q11" s="19" t="str">
        <f t="shared" si="1"/>
        <v/>
      </c>
      <c r="R11" s="11"/>
      <c r="S11" s="2" t="s">
        <v>2190</v>
      </c>
    </row>
    <row r="12" spans="1:19" ht="12.75" customHeight="1">
      <c r="A12" s="10" t="str">
        <f t="shared" si="0"/>
        <v/>
      </c>
      <c r="B12" s="11"/>
      <c r="C12" s="11"/>
      <c r="D12" s="36"/>
      <c r="E12" s="12"/>
      <c r="F12" s="12"/>
      <c r="G12" s="11"/>
      <c r="H12" s="28"/>
      <c r="I12" s="36"/>
      <c r="J12" s="11"/>
      <c r="K12" s="11"/>
      <c r="L12" s="11"/>
      <c r="M12" s="11"/>
      <c r="N12" s="13"/>
      <c r="O12" s="13"/>
      <c r="P12" s="13"/>
      <c r="Q12" s="19" t="str">
        <f t="shared" si="1"/>
        <v/>
      </c>
      <c r="R12" s="11"/>
      <c r="S12" s="2" t="s">
        <v>2191</v>
      </c>
    </row>
    <row r="13" spans="1:19" ht="12.75" customHeight="1">
      <c r="A13" s="10" t="str">
        <f t="shared" si="0"/>
        <v/>
      </c>
      <c r="B13" s="11"/>
      <c r="C13" s="11"/>
      <c r="D13" s="36"/>
      <c r="E13" s="12"/>
      <c r="F13" s="12"/>
      <c r="G13" s="11"/>
      <c r="H13" s="28"/>
      <c r="I13" s="36"/>
      <c r="J13" s="11"/>
      <c r="K13" s="11"/>
      <c r="L13" s="11"/>
      <c r="M13" s="11"/>
      <c r="N13" s="13"/>
      <c r="O13" s="13"/>
      <c r="P13" s="13"/>
      <c r="Q13" s="19" t="str">
        <f t="shared" si="1"/>
        <v/>
      </c>
      <c r="R13" s="11"/>
      <c r="S13" s="2" t="s">
        <v>2192</v>
      </c>
    </row>
    <row r="14" spans="1:19" ht="12.75" customHeight="1">
      <c r="A14" s="10" t="str">
        <f t="shared" si="0"/>
        <v/>
      </c>
      <c r="B14" s="11"/>
      <c r="C14" s="11"/>
      <c r="D14" s="36"/>
      <c r="E14" s="12"/>
      <c r="F14" s="12"/>
      <c r="G14" s="11"/>
      <c r="H14" s="28"/>
      <c r="I14" s="36"/>
      <c r="J14" s="11"/>
      <c r="K14" s="11"/>
      <c r="L14" s="11"/>
      <c r="M14" s="11"/>
      <c r="N14" s="13"/>
      <c r="O14" s="13"/>
      <c r="P14" s="13"/>
      <c r="Q14" s="19" t="str">
        <f t="shared" si="1"/>
        <v/>
      </c>
      <c r="R14" s="11"/>
      <c r="S14" s="2" t="s">
        <v>2193</v>
      </c>
    </row>
    <row r="15" spans="1:19" ht="12.75" customHeight="1">
      <c r="A15" s="10" t="str">
        <f t="shared" si="0"/>
        <v/>
      </c>
      <c r="B15" s="11"/>
      <c r="C15" s="11"/>
      <c r="D15" s="36"/>
      <c r="E15" s="12"/>
      <c r="F15" s="12"/>
      <c r="G15" s="11"/>
      <c r="H15" s="28"/>
      <c r="I15" s="36"/>
      <c r="J15" s="11"/>
      <c r="K15" s="11"/>
      <c r="L15" s="11"/>
      <c r="M15" s="11"/>
      <c r="N15" s="13"/>
      <c r="O15" s="13"/>
      <c r="P15" s="13"/>
      <c r="Q15" s="19" t="str">
        <f t="shared" si="1"/>
        <v/>
      </c>
      <c r="R15" s="11"/>
      <c r="S15" s="2" t="s">
        <v>2194</v>
      </c>
    </row>
    <row r="16" spans="1:19" ht="12.75" customHeight="1">
      <c r="A16" s="10" t="str">
        <f t="shared" si="0"/>
        <v/>
      </c>
      <c r="B16" s="11"/>
      <c r="C16" s="11"/>
      <c r="D16" s="36"/>
      <c r="E16" s="12"/>
      <c r="F16" s="12"/>
      <c r="G16" s="11"/>
      <c r="H16" s="28"/>
      <c r="I16" s="36"/>
      <c r="J16" s="11"/>
      <c r="K16" s="11"/>
      <c r="L16" s="11"/>
      <c r="M16" s="11"/>
      <c r="N16" s="13"/>
      <c r="O16" s="13"/>
      <c r="P16" s="13"/>
      <c r="Q16" s="19" t="str">
        <f t="shared" si="1"/>
        <v/>
      </c>
      <c r="R16" s="11"/>
      <c r="S16" s="2" t="s">
        <v>2195</v>
      </c>
    </row>
    <row r="17" spans="1:19" ht="12.75" customHeight="1">
      <c r="A17" s="10" t="str">
        <f t="shared" si="0"/>
        <v/>
      </c>
      <c r="B17" s="11"/>
      <c r="C17" s="11"/>
      <c r="D17" s="36"/>
      <c r="E17" s="12"/>
      <c r="F17" s="12"/>
      <c r="G17" s="11"/>
      <c r="H17" s="28"/>
      <c r="I17" s="36"/>
      <c r="J17" s="11"/>
      <c r="K17" s="11"/>
      <c r="L17" s="11"/>
      <c r="M17" s="11"/>
      <c r="N17" s="13"/>
      <c r="O17" s="13"/>
      <c r="P17" s="13"/>
      <c r="Q17" s="19" t="str">
        <f t="shared" si="1"/>
        <v/>
      </c>
      <c r="R17" s="11"/>
      <c r="S17" s="2" t="s">
        <v>2196</v>
      </c>
    </row>
    <row r="18" spans="1:19" ht="12.75" customHeight="1">
      <c r="A18" s="10" t="str">
        <f t="shared" si="0"/>
        <v/>
      </c>
      <c r="B18" s="11"/>
      <c r="C18" s="11"/>
      <c r="D18" s="36"/>
      <c r="E18" s="12"/>
      <c r="F18" s="12"/>
      <c r="G18" s="11"/>
      <c r="H18" s="28"/>
      <c r="I18" s="36"/>
      <c r="J18" s="11"/>
      <c r="K18" s="11"/>
      <c r="L18" s="11"/>
      <c r="M18" s="11"/>
      <c r="N18" s="13"/>
      <c r="O18" s="13"/>
      <c r="P18" s="13"/>
      <c r="Q18" s="19" t="str">
        <f t="shared" si="1"/>
        <v/>
      </c>
      <c r="R18" s="11"/>
      <c r="S18" s="2" t="s">
        <v>2197</v>
      </c>
    </row>
    <row r="19" spans="1:19" ht="12.75" customHeight="1">
      <c r="A19" s="10" t="str">
        <f t="shared" si="0"/>
        <v/>
      </c>
      <c r="B19" s="11"/>
      <c r="C19" s="11"/>
      <c r="D19" s="36"/>
      <c r="E19" s="12"/>
      <c r="F19" s="12"/>
      <c r="G19" s="11"/>
      <c r="H19" s="28"/>
      <c r="I19" s="36"/>
      <c r="J19" s="11"/>
      <c r="K19" s="11"/>
      <c r="L19" s="11"/>
      <c r="M19" s="11"/>
      <c r="N19" s="13"/>
      <c r="O19" s="13"/>
      <c r="P19" s="13"/>
      <c r="Q19" s="19" t="str">
        <f t="shared" si="1"/>
        <v/>
      </c>
      <c r="R19" s="11"/>
      <c r="S19" s="2" t="s">
        <v>2198</v>
      </c>
    </row>
    <row r="20" spans="1:19" ht="12.75" customHeight="1">
      <c r="A20" s="10" t="str">
        <f t="shared" si="0"/>
        <v/>
      </c>
      <c r="B20" s="11"/>
      <c r="C20" s="11"/>
      <c r="D20" s="36"/>
      <c r="E20" s="12"/>
      <c r="F20" s="12"/>
      <c r="G20" s="11"/>
      <c r="H20" s="28"/>
      <c r="I20" s="36"/>
      <c r="J20" s="11"/>
      <c r="K20" s="11"/>
      <c r="L20" s="11"/>
      <c r="M20" s="11"/>
      <c r="N20" s="13"/>
      <c r="O20" s="13"/>
      <c r="P20" s="13"/>
      <c r="Q20" s="19" t="str">
        <f t="shared" si="1"/>
        <v/>
      </c>
      <c r="R20" s="11"/>
      <c r="S20" s="2" t="s">
        <v>2199</v>
      </c>
    </row>
    <row r="21" spans="1:19" ht="12.75" customHeight="1">
      <c r="A21" s="10" t="str">
        <f t="shared" si="0"/>
        <v/>
      </c>
      <c r="B21" s="11"/>
      <c r="C21" s="11"/>
      <c r="D21" s="36"/>
      <c r="E21" s="12"/>
      <c r="F21" s="12"/>
      <c r="G21" s="11"/>
      <c r="H21" s="28"/>
      <c r="I21" s="36"/>
      <c r="J21" s="11"/>
      <c r="K21" s="11"/>
      <c r="L21" s="11"/>
      <c r="M21" s="11"/>
      <c r="N21" s="13"/>
      <c r="O21" s="13"/>
      <c r="P21" s="13"/>
      <c r="Q21" s="19" t="str">
        <f t="shared" si="1"/>
        <v/>
      </c>
      <c r="R21" s="11"/>
      <c r="S21" s="2" t="s">
        <v>2200</v>
      </c>
    </row>
    <row r="22" spans="1:19" ht="12.75" customHeight="1">
      <c r="A22" s="10" t="str">
        <f t="shared" si="0"/>
        <v/>
      </c>
      <c r="B22" s="11"/>
      <c r="C22" s="11"/>
      <c r="D22" s="36"/>
      <c r="E22" s="12"/>
      <c r="F22" s="12"/>
      <c r="G22" s="11"/>
      <c r="H22" s="28"/>
      <c r="I22" s="36"/>
      <c r="J22" s="11"/>
      <c r="K22" s="11"/>
      <c r="L22" s="11"/>
      <c r="M22" s="11"/>
      <c r="N22" s="13"/>
      <c r="O22" s="13"/>
      <c r="P22" s="13"/>
      <c r="Q22" s="19" t="str">
        <f t="shared" si="1"/>
        <v/>
      </c>
      <c r="R22" s="11"/>
      <c r="S22" s="2" t="s">
        <v>2201</v>
      </c>
    </row>
    <row r="23" spans="1:19" ht="12.75" customHeight="1">
      <c r="A23" s="10" t="str">
        <f t="shared" si="0"/>
        <v/>
      </c>
      <c r="B23" s="11"/>
      <c r="C23" s="11"/>
      <c r="D23" s="36"/>
      <c r="E23" s="12"/>
      <c r="F23" s="12"/>
      <c r="G23" s="11"/>
      <c r="H23" s="28"/>
      <c r="I23" s="36"/>
      <c r="J23" s="11"/>
      <c r="K23" s="11"/>
      <c r="L23" s="11"/>
      <c r="M23" s="11"/>
      <c r="N23" s="13"/>
      <c r="O23" s="13"/>
      <c r="P23" s="13"/>
      <c r="Q23" s="19" t="str">
        <f t="shared" si="1"/>
        <v/>
      </c>
      <c r="R23" s="11"/>
      <c r="S23" s="2" t="s">
        <v>2202</v>
      </c>
    </row>
    <row r="24" spans="1:19" ht="12.75" customHeight="1">
      <c r="A24" s="10" t="str">
        <f t="shared" si="0"/>
        <v/>
      </c>
      <c r="B24" s="11"/>
      <c r="C24" s="11"/>
      <c r="D24" s="36"/>
      <c r="E24" s="12"/>
      <c r="F24" s="12"/>
      <c r="G24" s="11"/>
      <c r="H24" s="28"/>
      <c r="I24" s="36"/>
      <c r="J24" s="11"/>
      <c r="K24" s="11"/>
      <c r="L24" s="11"/>
      <c r="M24" s="11"/>
      <c r="N24" s="13"/>
      <c r="O24" s="13"/>
      <c r="P24" s="13"/>
      <c r="Q24" s="19" t="str">
        <f t="shared" si="1"/>
        <v/>
      </c>
      <c r="R24" s="11"/>
      <c r="S24" s="2" t="s">
        <v>2203</v>
      </c>
    </row>
    <row r="25" spans="1:19" ht="12.75" customHeight="1">
      <c r="A25" s="664" t="s">
        <v>2204</v>
      </c>
      <c r="B25" s="672"/>
      <c r="C25" s="673"/>
      <c r="D25" s="10"/>
      <c r="E25" s="12"/>
      <c r="F25" s="12"/>
      <c r="G25" s="11"/>
      <c r="H25" s="28"/>
      <c r="I25" s="57"/>
      <c r="J25" s="11"/>
      <c r="K25" s="11"/>
      <c r="L25" s="11"/>
      <c r="M25" s="11"/>
      <c r="N25" s="13">
        <f>SUM(N8:N24)</f>
        <v>0</v>
      </c>
      <c r="O25" s="13">
        <f>SUM(O8:O24)</f>
        <v>0</v>
      </c>
      <c r="P25" s="13">
        <f>SUM(P8:P24)</f>
        <v>0</v>
      </c>
      <c r="Q25" s="19" t="str">
        <f t="shared" si="1"/>
        <v/>
      </c>
      <c r="R25" s="11"/>
    </row>
    <row r="26" spans="1:19" ht="12.75" customHeight="1">
      <c r="A26" s="664" t="s">
        <v>2205</v>
      </c>
      <c r="B26" s="672"/>
      <c r="C26" s="673"/>
      <c r="D26" s="10"/>
      <c r="E26" s="12"/>
      <c r="F26" s="12"/>
      <c r="G26" s="11"/>
      <c r="H26" s="28"/>
      <c r="I26" s="57"/>
      <c r="J26" s="11"/>
      <c r="K26" s="11"/>
      <c r="L26" s="11"/>
      <c r="M26" s="11"/>
      <c r="N26" s="13">
        <f>O25</f>
        <v>0</v>
      </c>
      <c r="O26" s="13"/>
      <c r="P26" s="13"/>
      <c r="Q26" s="19"/>
      <c r="R26" s="11"/>
    </row>
    <row r="27" spans="1:19" ht="15.75" customHeight="1">
      <c r="A27" s="659" t="s">
        <v>2206</v>
      </c>
      <c r="B27" s="676"/>
      <c r="C27" s="677"/>
      <c r="D27" s="19"/>
      <c r="E27" s="100"/>
      <c r="F27" s="100"/>
      <c r="G27" s="16"/>
      <c r="H27" s="16"/>
      <c r="I27" s="16"/>
      <c r="J27" s="16"/>
      <c r="K27" s="16"/>
      <c r="L27" s="16"/>
      <c r="M27" s="16"/>
      <c r="N27" s="16">
        <f>N25-N26</f>
        <v>0</v>
      </c>
      <c r="O27" s="16"/>
      <c r="P27" s="16">
        <f>P25</f>
        <v>0</v>
      </c>
      <c r="Q27" s="19" t="str">
        <f>IF(N27-O27=0,"",(P27-N27+O27)/(N27-O27)*100)</f>
        <v/>
      </c>
      <c r="R27" s="16"/>
    </row>
    <row r="28" spans="1:19" ht="15.75" customHeight="1">
      <c r="A28" s="3" t="str">
        <f>基本信息输入表!$K$6&amp;"填表人："&amp;基本信息输入表!$M$66</f>
        <v>被评估单位填表人：</v>
      </c>
      <c r="P28" s="3" t="str">
        <f>"评估人员："&amp;基本信息输入表!$Q$66</f>
        <v>评估人员：</v>
      </c>
      <c r="S28" s="3" t="s">
        <v>533</v>
      </c>
    </row>
    <row r="29" spans="1:19" ht="15.75" customHeight="1">
      <c r="A29" s="3" t="str">
        <f>"填表日期："&amp;YEAR(基本信息输入表!$O$66)&amp;"年"&amp;MONTH(基本信息输入表!$O$66)&amp;"月"&amp;DAY(基本信息输入表!$O$66)&amp;"日"</f>
        <v>填表日期：1900年1月0日</v>
      </c>
    </row>
  </sheetData>
  <mergeCells count="24">
    <mergeCell ref="P6:P7"/>
    <mergeCell ref="Q6:Q7"/>
    <mergeCell ref="R6:R7"/>
    <mergeCell ref="A27:C27"/>
    <mergeCell ref="A6:A7"/>
    <mergeCell ref="B6:B7"/>
    <mergeCell ref="C6:C7"/>
    <mergeCell ref="D6:D7"/>
    <mergeCell ref="A2:R2"/>
    <mergeCell ref="A3:R3"/>
    <mergeCell ref="A5:D5"/>
    <mergeCell ref="A25:C25"/>
    <mergeCell ref="A26:C26"/>
    <mergeCell ref="E6:E7"/>
    <mergeCell ref="F6:F7"/>
    <mergeCell ref="G6:G7"/>
    <mergeCell ref="H6:H7"/>
    <mergeCell ref="I6:I7"/>
    <mergeCell ref="J6:J7"/>
    <mergeCell ref="K6:K7"/>
    <mergeCell ref="L6:L7"/>
    <mergeCell ref="M6:M7"/>
    <mergeCell ref="N6:N7"/>
    <mergeCell ref="O6:O7"/>
  </mergeCells>
  <phoneticPr fontId="33" type="noConversion"/>
  <hyperlinks>
    <hyperlink ref="A1" location="索引目录!A1" display="返回索引目录" xr:uid="{00000000-0004-0000-4400-000000000000}"/>
  </hyperlinks>
  <printOptions horizontalCentered="1"/>
  <pageMargins left="0.98402777777777795" right="0.98402777777777795" top="0.98402777777777795" bottom="0.98402777777777795" header="0.47222222222222199" footer="0.35416666666666702"/>
  <pageSetup paperSize="9" scale="5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9">
    <pageSetUpPr fitToPage="1"/>
  </sheetPr>
  <dimension ref="A1:W29"/>
  <sheetViews>
    <sheetView showGridLines="0" zoomScale="96" zoomScaleNormal="96" workbookViewId="0">
      <selection activeCell="M8" sqref="M8:R8"/>
    </sheetView>
  </sheetViews>
  <sheetFormatPr defaultColWidth="9" defaultRowHeight="15.75" customHeight="1"/>
  <cols>
    <col min="1" max="1" width="15.25" style="3" customWidth="1"/>
    <col min="2" max="3" width="11.25" style="3" customWidth="1"/>
    <col min="4" max="4" width="9.25" style="3" customWidth="1"/>
    <col min="5" max="5" width="5" style="3" customWidth="1"/>
    <col min="6" max="8" width="5.25" style="3" customWidth="1"/>
    <col min="9" max="9" width="6.25" style="3" customWidth="1"/>
    <col min="10" max="10" width="8.75" style="3" customWidth="1"/>
    <col min="11" max="11" width="7.75" style="3" customWidth="1"/>
    <col min="12" max="12" width="7.25" style="3" customWidth="1"/>
    <col min="13" max="13" width="8.75" style="3" customWidth="1"/>
    <col min="14" max="14" width="12.25" style="3" customWidth="1"/>
    <col min="15" max="15" width="5.75" style="3" customWidth="1"/>
    <col min="16" max="16" width="8.75" style="3" customWidth="1"/>
    <col min="17" max="17" width="7.25" style="3" customWidth="1"/>
    <col min="18" max="18" width="8.75" style="3" customWidth="1"/>
    <col min="19" max="19" width="12.25" style="3" customWidth="1"/>
    <col min="20" max="20" width="5.75" style="3" customWidth="1"/>
    <col min="21" max="21" width="7.75" style="3" customWidth="1"/>
    <col min="22" max="22" width="6.75" style="3" customWidth="1"/>
    <col min="23" max="24" width="9" style="3" customWidth="1"/>
    <col min="25" max="16384" width="9" style="3"/>
  </cols>
  <sheetData>
    <row r="1" spans="1:23" ht="15.75" customHeight="1">
      <c r="A1" s="4" t="s">
        <v>125</v>
      </c>
    </row>
    <row r="2" spans="1:23" s="1" customFormat="1" ht="30" customHeight="1">
      <c r="A2" s="651" t="s">
        <v>2207</v>
      </c>
      <c r="B2" s="652"/>
      <c r="C2" s="652"/>
      <c r="D2" s="652"/>
      <c r="E2" s="652"/>
      <c r="F2" s="652"/>
      <c r="G2" s="652"/>
      <c r="H2" s="652"/>
      <c r="I2" s="652"/>
      <c r="J2" s="652"/>
      <c r="K2" s="652"/>
      <c r="L2" s="652"/>
      <c r="M2" s="652"/>
      <c r="N2" s="652"/>
      <c r="O2" s="652"/>
      <c r="P2" s="652"/>
      <c r="Q2" s="652"/>
      <c r="R2" s="652"/>
      <c r="S2" s="652"/>
      <c r="T2" s="652"/>
      <c r="U2" s="652"/>
      <c r="V2" s="652"/>
    </row>
    <row r="3" spans="1:23"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c r="U3" s="654"/>
      <c r="V3" s="654"/>
    </row>
    <row r="4" spans="1:23" ht="14.25" customHeight="1">
      <c r="A4" s="2"/>
      <c r="B4" s="2"/>
      <c r="C4" s="2"/>
      <c r="D4" s="2"/>
      <c r="E4" s="2"/>
      <c r="F4" s="2"/>
      <c r="G4" s="2"/>
      <c r="H4" s="2"/>
      <c r="I4" s="2"/>
      <c r="J4" s="2"/>
      <c r="K4" s="2"/>
      <c r="L4" s="2"/>
      <c r="M4" s="2"/>
      <c r="N4" s="2"/>
      <c r="O4" s="2"/>
      <c r="P4" s="2"/>
      <c r="Q4" s="2"/>
      <c r="R4" s="2"/>
      <c r="S4" s="2"/>
      <c r="T4" s="2"/>
      <c r="U4" s="2"/>
      <c r="V4" s="17" t="s">
        <v>2208</v>
      </c>
    </row>
    <row r="5" spans="1:23" ht="15.75" customHeight="1">
      <c r="A5" s="3" t="str">
        <f>基本信息输入表!K6&amp;"："&amp;基本信息输入表!M6</f>
        <v>被评估单位：西安曲江影视投资（集团）有限公司</v>
      </c>
      <c r="V5" s="17" t="s">
        <v>561</v>
      </c>
    </row>
    <row r="6" spans="1:23" s="2" customFormat="1" ht="15.75" customHeight="1">
      <c r="A6" s="658" t="s">
        <v>127</v>
      </c>
      <c r="B6" s="658" t="s">
        <v>1029</v>
      </c>
      <c r="C6" s="658" t="s">
        <v>1664</v>
      </c>
      <c r="D6" s="665" t="s">
        <v>945</v>
      </c>
      <c r="E6" s="665" t="s">
        <v>847</v>
      </c>
      <c r="F6" s="668" t="s">
        <v>845</v>
      </c>
      <c r="G6" s="668" t="s">
        <v>1665</v>
      </c>
      <c r="H6" s="668" t="s">
        <v>2209</v>
      </c>
      <c r="I6" s="668" t="s">
        <v>2210</v>
      </c>
      <c r="J6" s="671" t="s">
        <v>2211</v>
      </c>
      <c r="K6" s="671" t="s">
        <v>2212</v>
      </c>
      <c r="L6" s="668" t="s">
        <v>412</v>
      </c>
      <c r="M6" s="672"/>
      <c r="N6" s="672"/>
      <c r="O6" s="673"/>
      <c r="P6" s="671" t="s">
        <v>828</v>
      </c>
      <c r="Q6" s="658" t="s">
        <v>413</v>
      </c>
      <c r="R6" s="672"/>
      <c r="S6" s="672"/>
      <c r="T6" s="673"/>
      <c r="U6" s="668" t="s">
        <v>415</v>
      </c>
      <c r="V6" s="668" t="s">
        <v>143</v>
      </c>
    </row>
    <row r="7" spans="1:23" s="2" customFormat="1" ht="12.75" customHeight="1">
      <c r="A7" s="675"/>
      <c r="B7" s="675"/>
      <c r="C7" s="675"/>
      <c r="D7" s="674"/>
      <c r="E7" s="674"/>
      <c r="F7" s="675"/>
      <c r="G7" s="675"/>
      <c r="H7" s="675"/>
      <c r="I7" s="675"/>
      <c r="J7" s="674"/>
      <c r="K7" s="674"/>
      <c r="L7" s="72" t="s">
        <v>2213</v>
      </c>
      <c r="M7" s="72" t="s">
        <v>2214</v>
      </c>
      <c r="N7" s="72" t="s">
        <v>2215</v>
      </c>
      <c r="O7" s="72" t="s">
        <v>210</v>
      </c>
      <c r="P7" s="674"/>
      <c r="Q7" s="72" t="s">
        <v>2213</v>
      </c>
      <c r="R7" s="72" t="s">
        <v>2214</v>
      </c>
      <c r="S7" s="72" t="s">
        <v>2215</v>
      </c>
      <c r="T7" s="72" t="s">
        <v>210</v>
      </c>
      <c r="U7" s="675"/>
      <c r="V7" s="675"/>
      <c r="W7" s="2" t="s">
        <v>516</v>
      </c>
    </row>
    <row r="8" spans="1:23" ht="12.75" customHeight="1">
      <c r="A8" s="97" t="str">
        <f t="shared" ref="A8:A24" si="0">IF(B8="","",ROW()-7)</f>
        <v/>
      </c>
      <c r="B8" s="11"/>
      <c r="C8" s="10"/>
      <c r="D8" s="57"/>
      <c r="E8" s="98"/>
      <c r="F8" s="11"/>
      <c r="G8" s="38"/>
      <c r="H8" s="99"/>
      <c r="I8" s="12"/>
      <c r="J8" s="13"/>
      <c r="K8" s="28"/>
      <c r="L8" s="13"/>
      <c r="M8" s="13"/>
      <c r="N8" s="13"/>
      <c r="O8" s="13"/>
      <c r="P8" s="13"/>
      <c r="Q8" s="13"/>
      <c r="R8" s="13"/>
      <c r="S8" s="13"/>
      <c r="T8" s="13">
        <f t="shared" ref="T8:T24" si="1">SUM(Q8:S8)</f>
        <v>0</v>
      </c>
      <c r="U8" s="34" t="str">
        <f t="shared" ref="U8:U25" si="2">IF(O8-P8=0,"",(T8-O8+P8)/(O8-P8)*100)</f>
        <v/>
      </c>
      <c r="V8" s="11"/>
      <c r="W8" s="2" t="s">
        <v>2216</v>
      </c>
    </row>
    <row r="9" spans="1:23" ht="12.75" customHeight="1">
      <c r="A9" s="97" t="str">
        <f t="shared" si="0"/>
        <v/>
      </c>
      <c r="B9" s="11"/>
      <c r="C9" s="11"/>
      <c r="D9" s="10"/>
      <c r="E9" s="57"/>
      <c r="F9" s="11"/>
      <c r="G9" s="11"/>
      <c r="H9" s="12"/>
      <c r="I9" s="12"/>
      <c r="J9" s="36"/>
      <c r="K9" s="28"/>
      <c r="L9" s="13"/>
      <c r="M9" s="13"/>
      <c r="N9" s="13"/>
      <c r="O9" s="13"/>
      <c r="P9" s="13"/>
      <c r="Q9" s="13"/>
      <c r="R9" s="13"/>
      <c r="S9" s="13"/>
      <c r="T9" s="13">
        <f t="shared" si="1"/>
        <v>0</v>
      </c>
      <c r="U9" s="34" t="str">
        <f t="shared" si="2"/>
        <v/>
      </c>
      <c r="V9" s="11"/>
      <c r="W9" s="2" t="s">
        <v>2217</v>
      </c>
    </row>
    <row r="10" spans="1:23" ht="12.75" customHeight="1">
      <c r="A10" s="97" t="str">
        <f t="shared" si="0"/>
        <v/>
      </c>
      <c r="B10" s="11"/>
      <c r="C10" s="11"/>
      <c r="D10" s="10"/>
      <c r="E10" s="57"/>
      <c r="F10" s="11"/>
      <c r="G10" s="11"/>
      <c r="H10" s="12"/>
      <c r="I10" s="12"/>
      <c r="J10" s="36"/>
      <c r="K10" s="28"/>
      <c r="L10" s="13"/>
      <c r="M10" s="13"/>
      <c r="N10" s="13"/>
      <c r="O10" s="13"/>
      <c r="P10" s="13"/>
      <c r="Q10" s="13"/>
      <c r="R10" s="13"/>
      <c r="S10" s="13"/>
      <c r="T10" s="13">
        <f t="shared" si="1"/>
        <v>0</v>
      </c>
      <c r="U10" s="19" t="str">
        <f t="shared" si="2"/>
        <v/>
      </c>
      <c r="V10" s="11"/>
      <c r="W10" s="2" t="s">
        <v>2218</v>
      </c>
    </row>
    <row r="11" spans="1:23" ht="12.75" customHeight="1">
      <c r="A11" s="97" t="str">
        <f t="shared" si="0"/>
        <v/>
      </c>
      <c r="B11" s="11"/>
      <c r="C11" s="11"/>
      <c r="D11" s="10"/>
      <c r="E11" s="57"/>
      <c r="F11" s="11"/>
      <c r="G11" s="11"/>
      <c r="H11" s="12"/>
      <c r="I11" s="12"/>
      <c r="J11" s="36"/>
      <c r="K11" s="28"/>
      <c r="L11" s="13"/>
      <c r="M11" s="13"/>
      <c r="N11" s="13"/>
      <c r="O11" s="13"/>
      <c r="P11" s="13"/>
      <c r="Q11" s="13"/>
      <c r="R11" s="13"/>
      <c r="S11" s="13"/>
      <c r="T11" s="13">
        <f t="shared" si="1"/>
        <v>0</v>
      </c>
      <c r="U11" s="19" t="str">
        <f t="shared" si="2"/>
        <v/>
      </c>
      <c r="V11" s="11"/>
      <c r="W11" s="2" t="s">
        <v>2219</v>
      </c>
    </row>
    <row r="12" spans="1:23" ht="12.75" customHeight="1">
      <c r="A12" s="97" t="str">
        <f t="shared" si="0"/>
        <v/>
      </c>
      <c r="B12" s="11"/>
      <c r="C12" s="11"/>
      <c r="D12" s="10"/>
      <c r="E12" s="57"/>
      <c r="F12" s="11"/>
      <c r="G12" s="11"/>
      <c r="H12" s="12"/>
      <c r="I12" s="12"/>
      <c r="J12" s="36"/>
      <c r="K12" s="28"/>
      <c r="L12" s="13"/>
      <c r="M12" s="13"/>
      <c r="N12" s="13"/>
      <c r="O12" s="13"/>
      <c r="P12" s="13"/>
      <c r="Q12" s="13"/>
      <c r="R12" s="13"/>
      <c r="S12" s="13"/>
      <c r="T12" s="13">
        <f t="shared" si="1"/>
        <v>0</v>
      </c>
      <c r="U12" s="19" t="str">
        <f t="shared" si="2"/>
        <v/>
      </c>
      <c r="V12" s="11"/>
      <c r="W12" s="2" t="s">
        <v>2220</v>
      </c>
    </row>
    <row r="13" spans="1:23" ht="12.75" customHeight="1">
      <c r="A13" s="97" t="str">
        <f t="shared" si="0"/>
        <v/>
      </c>
      <c r="B13" s="11"/>
      <c r="C13" s="11"/>
      <c r="D13" s="10"/>
      <c r="E13" s="57"/>
      <c r="F13" s="11"/>
      <c r="G13" s="11"/>
      <c r="H13" s="12"/>
      <c r="I13" s="12"/>
      <c r="J13" s="36"/>
      <c r="K13" s="28"/>
      <c r="L13" s="13"/>
      <c r="M13" s="13"/>
      <c r="N13" s="13"/>
      <c r="O13" s="13"/>
      <c r="P13" s="13"/>
      <c r="Q13" s="13"/>
      <c r="R13" s="13"/>
      <c r="S13" s="13"/>
      <c r="T13" s="13">
        <f t="shared" si="1"/>
        <v>0</v>
      </c>
      <c r="U13" s="19" t="str">
        <f t="shared" si="2"/>
        <v/>
      </c>
      <c r="V13" s="11"/>
      <c r="W13" s="2" t="s">
        <v>2221</v>
      </c>
    </row>
    <row r="14" spans="1:23" ht="12.75" customHeight="1">
      <c r="A14" s="97" t="str">
        <f t="shared" si="0"/>
        <v/>
      </c>
      <c r="B14" s="11"/>
      <c r="C14" s="11"/>
      <c r="D14" s="10"/>
      <c r="E14" s="57"/>
      <c r="F14" s="11"/>
      <c r="G14" s="11"/>
      <c r="H14" s="12"/>
      <c r="I14" s="12"/>
      <c r="J14" s="36"/>
      <c r="K14" s="28"/>
      <c r="L14" s="13"/>
      <c r="M14" s="13"/>
      <c r="N14" s="13"/>
      <c r="O14" s="13"/>
      <c r="P14" s="13"/>
      <c r="Q14" s="13"/>
      <c r="R14" s="13"/>
      <c r="S14" s="13"/>
      <c r="T14" s="13">
        <f t="shared" si="1"/>
        <v>0</v>
      </c>
      <c r="U14" s="19" t="str">
        <f t="shared" si="2"/>
        <v/>
      </c>
      <c r="V14" s="11"/>
      <c r="W14" s="2" t="s">
        <v>2222</v>
      </c>
    </row>
    <row r="15" spans="1:23" ht="12.75" customHeight="1">
      <c r="A15" s="97" t="str">
        <f t="shared" si="0"/>
        <v/>
      </c>
      <c r="B15" s="11"/>
      <c r="C15" s="11"/>
      <c r="D15" s="10"/>
      <c r="E15" s="57"/>
      <c r="F15" s="11"/>
      <c r="G15" s="11"/>
      <c r="H15" s="12"/>
      <c r="I15" s="12"/>
      <c r="J15" s="36"/>
      <c r="K15" s="28"/>
      <c r="L15" s="13"/>
      <c r="M15" s="13"/>
      <c r="N15" s="13"/>
      <c r="O15" s="13"/>
      <c r="P15" s="13"/>
      <c r="Q15" s="13"/>
      <c r="R15" s="13"/>
      <c r="S15" s="13"/>
      <c r="T15" s="13">
        <f t="shared" si="1"/>
        <v>0</v>
      </c>
      <c r="U15" s="19" t="str">
        <f t="shared" si="2"/>
        <v/>
      </c>
      <c r="V15" s="11"/>
      <c r="W15" s="2" t="s">
        <v>2223</v>
      </c>
    </row>
    <row r="16" spans="1:23" ht="12.75" customHeight="1">
      <c r="A16" s="97" t="str">
        <f t="shared" si="0"/>
        <v/>
      </c>
      <c r="B16" s="11"/>
      <c r="C16" s="11"/>
      <c r="D16" s="10"/>
      <c r="E16" s="57"/>
      <c r="F16" s="11"/>
      <c r="G16" s="11"/>
      <c r="H16" s="12"/>
      <c r="I16" s="12"/>
      <c r="J16" s="36"/>
      <c r="K16" s="28"/>
      <c r="L16" s="13"/>
      <c r="M16" s="13"/>
      <c r="N16" s="13"/>
      <c r="O16" s="13"/>
      <c r="P16" s="13"/>
      <c r="Q16" s="13"/>
      <c r="R16" s="13"/>
      <c r="S16" s="13"/>
      <c r="T16" s="13">
        <f t="shared" si="1"/>
        <v>0</v>
      </c>
      <c r="U16" s="19" t="str">
        <f t="shared" si="2"/>
        <v/>
      </c>
      <c r="V16" s="11"/>
      <c r="W16" s="2" t="s">
        <v>2224</v>
      </c>
    </row>
    <row r="17" spans="1:23" ht="12.75" customHeight="1">
      <c r="A17" s="97" t="str">
        <f t="shared" si="0"/>
        <v/>
      </c>
      <c r="B17" s="11"/>
      <c r="C17" s="11"/>
      <c r="D17" s="10"/>
      <c r="E17" s="57"/>
      <c r="F17" s="11"/>
      <c r="G17" s="11"/>
      <c r="H17" s="12"/>
      <c r="I17" s="12"/>
      <c r="J17" s="36"/>
      <c r="K17" s="28"/>
      <c r="L17" s="13"/>
      <c r="M17" s="13"/>
      <c r="N17" s="13"/>
      <c r="O17" s="13"/>
      <c r="P17" s="13"/>
      <c r="Q17" s="13"/>
      <c r="R17" s="13"/>
      <c r="S17" s="13"/>
      <c r="T17" s="13">
        <f t="shared" si="1"/>
        <v>0</v>
      </c>
      <c r="U17" s="19" t="str">
        <f t="shared" si="2"/>
        <v/>
      </c>
      <c r="V17" s="11"/>
      <c r="W17" s="2" t="s">
        <v>2225</v>
      </c>
    </row>
    <row r="18" spans="1:23" ht="12.75" customHeight="1">
      <c r="A18" s="97" t="str">
        <f t="shared" si="0"/>
        <v/>
      </c>
      <c r="B18" s="11"/>
      <c r="C18" s="11"/>
      <c r="D18" s="10"/>
      <c r="E18" s="57"/>
      <c r="F18" s="11"/>
      <c r="G18" s="11"/>
      <c r="H18" s="12"/>
      <c r="I18" s="12"/>
      <c r="J18" s="36"/>
      <c r="K18" s="28"/>
      <c r="L18" s="13"/>
      <c r="M18" s="13"/>
      <c r="N18" s="13"/>
      <c r="O18" s="13"/>
      <c r="P18" s="13"/>
      <c r="Q18" s="13"/>
      <c r="R18" s="13"/>
      <c r="S18" s="13"/>
      <c r="T18" s="13">
        <f t="shared" si="1"/>
        <v>0</v>
      </c>
      <c r="U18" s="19" t="str">
        <f t="shared" si="2"/>
        <v/>
      </c>
      <c r="V18" s="11"/>
      <c r="W18" s="2" t="s">
        <v>2226</v>
      </c>
    </row>
    <row r="19" spans="1:23" ht="12.75" customHeight="1">
      <c r="A19" s="97" t="str">
        <f t="shared" si="0"/>
        <v/>
      </c>
      <c r="B19" s="11"/>
      <c r="C19" s="11"/>
      <c r="D19" s="10"/>
      <c r="E19" s="57"/>
      <c r="F19" s="11"/>
      <c r="G19" s="11"/>
      <c r="H19" s="12"/>
      <c r="I19" s="12"/>
      <c r="J19" s="36"/>
      <c r="K19" s="28"/>
      <c r="L19" s="13"/>
      <c r="M19" s="13"/>
      <c r="N19" s="13"/>
      <c r="O19" s="13"/>
      <c r="P19" s="13"/>
      <c r="Q19" s="13"/>
      <c r="R19" s="13"/>
      <c r="S19" s="13"/>
      <c r="T19" s="13">
        <f t="shared" si="1"/>
        <v>0</v>
      </c>
      <c r="U19" s="19" t="str">
        <f t="shared" si="2"/>
        <v/>
      </c>
      <c r="V19" s="11"/>
      <c r="W19" s="2" t="s">
        <v>2227</v>
      </c>
    </row>
    <row r="20" spans="1:23" ht="12.75" customHeight="1">
      <c r="A20" s="97" t="str">
        <f t="shared" si="0"/>
        <v/>
      </c>
      <c r="B20" s="11"/>
      <c r="C20" s="11"/>
      <c r="D20" s="10"/>
      <c r="E20" s="57"/>
      <c r="F20" s="11"/>
      <c r="G20" s="11"/>
      <c r="H20" s="12"/>
      <c r="I20" s="12"/>
      <c r="J20" s="36"/>
      <c r="K20" s="28"/>
      <c r="L20" s="13"/>
      <c r="M20" s="13"/>
      <c r="N20" s="13"/>
      <c r="O20" s="13"/>
      <c r="P20" s="13"/>
      <c r="Q20" s="13"/>
      <c r="R20" s="13"/>
      <c r="S20" s="13"/>
      <c r="T20" s="13">
        <f t="shared" si="1"/>
        <v>0</v>
      </c>
      <c r="U20" s="19" t="str">
        <f t="shared" si="2"/>
        <v/>
      </c>
      <c r="V20" s="11"/>
      <c r="W20" s="2" t="s">
        <v>2228</v>
      </c>
    </row>
    <row r="21" spans="1:23" ht="12.75" customHeight="1">
      <c r="A21" s="97" t="str">
        <f t="shared" si="0"/>
        <v/>
      </c>
      <c r="B21" s="11"/>
      <c r="C21" s="11"/>
      <c r="D21" s="10"/>
      <c r="E21" s="57"/>
      <c r="F21" s="11"/>
      <c r="G21" s="11"/>
      <c r="H21" s="12"/>
      <c r="I21" s="12"/>
      <c r="J21" s="36"/>
      <c r="K21" s="28"/>
      <c r="L21" s="13"/>
      <c r="M21" s="13"/>
      <c r="N21" s="13"/>
      <c r="O21" s="13"/>
      <c r="P21" s="13"/>
      <c r="Q21" s="13"/>
      <c r="R21" s="13"/>
      <c r="S21" s="13"/>
      <c r="T21" s="13">
        <f t="shared" si="1"/>
        <v>0</v>
      </c>
      <c r="U21" s="19" t="str">
        <f t="shared" si="2"/>
        <v/>
      </c>
      <c r="V21" s="11"/>
      <c r="W21" s="2" t="s">
        <v>2229</v>
      </c>
    </row>
    <row r="22" spans="1:23" ht="12.75" customHeight="1">
      <c r="A22" s="97" t="str">
        <f t="shared" si="0"/>
        <v/>
      </c>
      <c r="B22" s="11"/>
      <c r="C22" s="11"/>
      <c r="D22" s="10"/>
      <c r="E22" s="57"/>
      <c r="F22" s="11"/>
      <c r="G22" s="11"/>
      <c r="H22" s="12"/>
      <c r="I22" s="12"/>
      <c r="J22" s="36"/>
      <c r="K22" s="28"/>
      <c r="L22" s="13"/>
      <c r="M22" s="13"/>
      <c r="N22" s="13"/>
      <c r="O22" s="13"/>
      <c r="P22" s="13"/>
      <c r="Q22" s="13"/>
      <c r="R22" s="13"/>
      <c r="S22" s="13"/>
      <c r="T22" s="13">
        <f t="shared" si="1"/>
        <v>0</v>
      </c>
      <c r="U22" s="19" t="str">
        <f t="shared" si="2"/>
        <v/>
      </c>
      <c r="V22" s="11"/>
      <c r="W22" s="2" t="s">
        <v>2230</v>
      </c>
    </row>
    <row r="23" spans="1:23" ht="12.75" customHeight="1">
      <c r="A23" s="97" t="str">
        <f t="shared" si="0"/>
        <v/>
      </c>
      <c r="B23" s="11"/>
      <c r="C23" s="11"/>
      <c r="D23" s="10"/>
      <c r="E23" s="57"/>
      <c r="F23" s="11"/>
      <c r="G23" s="11"/>
      <c r="H23" s="12"/>
      <c r="I23" s="12"/>
      <c r="J23" s="36"/>
      <c r="K23" s="28"/>
      <c r="L23" s="13"/>
      <c r="M23" s="13"/>
      <c r="N23" s="13"/>
      <c r="O23" s="13"/>
      <c r="P23" s="13"/>
      <c r="Q23" s="13"/>
      <c r="R23" s="13"/>
      <c r="S23" s="13"/>
      <c r="T23" s="13">
        <f t="shared" si="1"/>
        <v>0</v>
      </c>
      <c r="U23" s="19" t="str">
        <f t="shared" si="2"/>
        <v/>
      </c>
      <c r="V23" s="11"/>
      <c r="W23" s="2" t="s">
        <v>2231</v>
      </c>
    </row>
    <row r="24" spans="1:23" ht="12.75" customHeight="1">
      <c r="A24" s="97" t="str">
        <f t="shared" si="0"/>
        <v/>
      </c>
      <c r="B24" s="11"/>
      <c r="C24" s="11"/>
      <c r="D24" s="10"/>
      <c r="E24" s="57"/>
      <c r="F24" s="11"/>
      <c r="G24" s="11"/>
      <c r="H24" s="12"/>
      <c r="I24" s="12"/>
      <c r="J24" s="36"/>
      <c r="K24" s="28"/>
      <c r="L24" s="13"/>
      <c r="M24" s="13"/>
      <c r="N24" s="13"/>
      <c r="O24" s="13"/>
      <c r="P24" s="13"/>
      <c r="Q24" s="13"/>
      <c r="R24" s="13"/>
      <c r="S24" s="13"/>
      <c r="T24" s="13">
        <f t="shared" si="1"/>
        <v>0</v>
      </c>
      <c r="U24" s="19" t="str">
        <f t="shared" si="2"/>
        <v/>
      </c>
      <c r="V24" s="11"/>
      <c r="W24" s="2" t="s">
        <v>2232</v>
      </c>
    </row>
    <row r="25" spans="1:23" ht="12.75" customHeight="1">
      <c r="A25" s="664" t="s">
        <v>2233</v>
      </c>
      <c r="B25" s="672"/>
      <c r="C25" s="672"/>
      <c r="D25" s="673"/>
      <c r="E25" s="57"/>
      <c r="F25" s="11"/>
      <c r="G25" s="11"/>
      <c r="H25" s="38"/>
      <c r="I25" s="38"/>
      <c r="J25" s="36"/>
      <c r="K25" s="28"/>
      <c r="L25" s="13"/>
      <c r="M25" s="13"/>
      <c r="N25" s="13"/>
      <c r="O25" s="13">
        <f>SUM(O8:O24)</f>
        <v>0</v>
      </c>
      <c r="P25" s="13">
        <f>SUM(P8:P24)</f>
        <v>0</v>
      </c>
      <c r="Q25" s="13"/>
      <c r="R25" s="13"/>
      <c r="S25" s="13"/>
      <c r="T25" s="13">
        <f>SUM(T8:T24)</f>
        <v>0</v>
      </c>
      <c r="U25" s="19" t="str">
        <f t="shared" si="2"/>
        <v/>
      </c>
      <c r="V25" s="11"/>
    </row>
    <row r="26" spans="1:23" ht="12.75" customHeight="1">
      <c r="A26" s="664" t="s">
        <v>2234</v>
      </c>
      <c r="B26" s="672"/>
      <c r="C26" s="672"/>
      <c r="D26" s="673"/>
      <c r="E26" s="57"/>
      <c r="F26" s="11"/>
      <c r="G26" s="11"/>
      <c r="H26" s="38"/>
      <c r="I26" s="38"/>
      <c r="J26" s="36"/>
      <c r="K26" s="28"/>
      <c r="L26" s="13"/>
      <c r="M26" s="13"/>
      <c r="N26" s="13"/>
      <c r="O26" s="13">
        <f>P25</f>
        <v>0</v>
      </c>
      <c r="P26" s="13"/>
      <c r="Q26" s="13"/>
      <c r="R26" s="13"/>
      <c r="S26" s="13"/>
      <c r="T26" s="13"/>
      <c r="U26" s="19"/>
      <c r="V26" s="11"/>
    </row>
    <row r="27" spans="1:23" ht="15.75" customHeight="1">
      <c r="A27" s="659" t="s">
        <v>2235</v>
      </c>
      <c r="B27" s="676"/>
      <c r="C27" s="676"/>
      <c r="D27" s="677"/>
      <c r="E27" s="19"/>
      <c r="F27" s="19"/>
      <c r="G27" s="19"/>
      <c r="H27" s="19"/>
      <c r="I27" s="16"/>
      <c r="J27" s="16"/>
      <c r="K27" s="37"/>
      <c r="L27" s="16"/>
      <c r="M27" s="16"/>
      <c r="N27" s="16"/>
      <c r="O27" s="16">
        <f>O25-O26</f>
        <v>0</v>
      </c>
      <c r="P27" s="16"/>
      <c r="Q27" s="16"/>
      <c r="R27" s="16"/>
      <c r="S27" s="16"/>
      <c r="T27" s="16">
        <f>T25</f>
        <v>0</v>
      </c>
      <c r="U27" s="19" t="str">
        <f>IF(O27-P27=0,"",(T27-O27+P27)/(O27-P27)*100)</f>
        <v/>
      </c>
      <c r="V27" s="16"/>
    </row>
    <row r="28" spans="1:23" ht="15.75" customHeight="1">
      <c r="A28" s="3" t="str">
        <f>基本信息输入表!$K$6&amp;"填表人："&amp;基本信息输入表!$M$67</f>
        <v>被评估单位填表人：</v>
      </c>
      <c r="S28" s="3" t="str">
        <f>"评估人员："&amp;基本信息输入表!$Q$67</f>
        <v>评估人员：</v>
      </c>
      <c r="W28" s="3" t="s">
        <v>533</v>
      </c>
    </row>
    <row r="29" spans="1:23" ht="15.75" customHeight="1">
      <c r="A29" s="3" t="str">
        <f>"填表日期："&amp;YEAR(基本信息输入表!$O$67)&amp;"年"&amp;MONTH(基本信息输入表!$O$67)&amp;"月"&amp;DAY(基本信息输入表!$O$67)&amp;"日"</f>
        <v>填表日期：1900年1月0日</v>
      </c>
    </row>
  </sheetData>
  <mergeCells count="21">
    <mergeCell ref="A26:D26"/>
    <mergeCell ref="A27:D27"/>
    <mergeCell ref="A6:A7"/>
    <mergeCell ref="B6:B7"/>
    <mergeCell ref="C6:C7"/>
    <mergeCell ref="D6:D7"/>
    <mergeCell ref="A2:V2"/>
    <mergeCell ref="A3:V3"/>
    <mergeCell ref="L6:O6"/>
    <mergeCell ref="Q6:T6"/>
    <mergeCell ref="A25:D25"/>
    <mergeCell ref="E6:E7"/>
    <mergeCell ref="F6:F7"/>
    <mergeCell ref="G6:G7"/>
    <mergeCell ref="H6:H7"/>
    <mergeCell ref="I6:I7"/>
    <mergeCell ref="J6:J7"/>
    <mergeCell ref="K6:K7"/>
    <mergeCell ref="P6:P7"/>
    <mergeCell ref="U6:U7"/>
    <mergeCell ref="V6:V7"/>
  </mergeCells>
  <phoneticPr fontId="33" type="noConversion"/>
  <hyperlinks>
    <hyperlink ref="A1" location="索引目录!A1" display="返回索引目录" xr:uid="{00000000-0004-0000-4500-000000000000}"/>
  </hyperlinks>
  <printOptions horizontalCentered="1"/>
  <pageMargins left="0.98402777777777795" right="0.98402777777777795" top="0.98402777777777795" bottom="0.98402777777777795" header="0.47222222222222199" footer="0.35416666666666702"/>
  <pageSetup paperSize="9" scale="6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0">
    <pageSetUpPr fitToPage="1"/>
  </sheetPr>
  <dimension ref="A1:I33"/>
  <sheetViews>
    <sheetView topLeftCell="A11" zoomScale="96" zoomScaleNormal="96" workbookViewId="0">
      <selection activeCell="M8" sqref="M8:R8"/>
    </sheetView>
  </sheetViews>
  <sheetFormatPr defaultColWidth="8.75" defaultRowHeight="15.75"/>
  <cols>
    <col min="1" max="1" width="6.25" style="78" customWidth="1"/>
    <col min="2" max="2" width="17.75" style="78" customWidth="1"/>
    <col min="3" max="3" width="8" style="78" customWidth="1"/>
    <col min="4" max="4" width="15.25" style="79" customWidth="1"/>
    <col min="5" max="5" width="17.25" style="78" customWidth="1"/>
    <col min="6" max="6" width="17.75" style="78" customWidth="1"/>
    <col min="7" max="7" width="18.75" style="80" customWidth="1"/>
    <col min="8" max="8" width="16.75" style="78" customWidth="1"/>
    <col min="9" max="248" width="9" style="78" customWidth="1"/>
    <col min="249" max="249" width="6.25" style="78" customWidth="1"/>
    <col min="250" max="250" width="17.75" style="78" customWidth="1"/>
    <col min="251" max="251" width="48.75" style="78" customWidth="1"/>
    <col min="252" max="252" width="15.25" style="78" customWidth="1"/>
    <col min="253" max="253" width="17.25" style="78" customWidth="1"/>
    <col min="254" max="254" width="17.75" style="78" customWidth="1"/>
    <col min="255" max="255" width="18.75" style="78" customWidth="1"/>
    <col min="256" max="256" width="16.75" style="78" customWidth="1"/>
    <col min="257" max="257" width="17.25" style="78" customWidth="1"/>
    <col min="258" max="258" width="18.25" style="78" customWidth="1"/>
    <col min="259" max="259" width="14.25" style="78" customWidth="1"/>
    <col min="260" max="261" width="9" style="78" customWidth="1"/>
    <col min="262" max="262" width="16.75" style="78" customWidth="1"/>
    <col min="263" max="263" width="18.25" style="78" customWidth="1"/>
    <col min="264" max="504" width="9" style="78" customWidth="1"/>
    <col min="505" max="505" width="6.25" style="78" customWidth="1"/>
    <col min="506" max="506" width="17.75" style="78" customWidth="1"/>
    <col min="507" max="507" width="48.75" style="78" customWidth="1"/>
    <col min="508" max="508" width="15.25" style="78" customWidth="1"/>
    <col min="509" max="509" width="17.25" style="78" customWidth="1"/>
    <col min="510" max="510" width="17.75" style="78" customWidth="1"/>
    <col min="511" max="511" width="18.75" style="78" customWidth="1"/>
    <col min="512" max="512" width="16.75" style="78" customWidth="1"/>
    <col min="513" max="513" width="17.25" style="78" customWidth="1"/>
    <col min="514" max="514" width="18.25" style="78" customWidth="1"/>
    <col min="515" max="515" width="14.25" style="78" customWidth="1"/>
    <col min="516" max="517" width="9" style="78" customWidth="1"/>
    <col min="518" max="518" width="16.75" style="78" customWidth="1"/>
    <col min="519" max="519" width="18.25" style="78" customWidth="1"/>
    <col min="520" max="760" width="9" style="78" customWidth="1"/>
    <col min="761" max="761" width="6.25" style="78" customWidth="1"/>
    <col min="762" max="762" width="17.75" style="78" customWidth="1"/>
    <col min="763" max="763" width="48.75" style="78" customWidth="1"/>
    <col min="764" max="764" width="15.25" style="78" customWidth="1"/>
    <col min="765" max="765" width="17.25" style="78" customWidth="1"/>
    <col min="766" max="766" width="17.75" style="78" customWidth="1"/>
    <col min="767" max="767" width="18.75" style="78" customWidth="1"/>
    <col min="768" max="768" width="16.75" style="78" customWidth="1"/>
    <col min="769" max="769" width="17.25" style="78" customWidth="1"/>
    <col min="770" max="770" width="18.25" style="78" customWidth="1"/>
    <col min="771" max="771" width="14.25" style="78" customWidth="1"/>
    <col min="772" max="773" width="9" style="78" customWidth="1"/>
    <col min="774" max="774" width="16.75" style="78" customWidth="1"/>
    <col min="775" max="775" width="18.25" style="78" customWidth="1"/>
    <col min="776" max="1016" width="9" style="78" customWidth="1"/>
    <col min="1017" max="1017" width="6.25" style="78" customWidth="1"/>
    <col min="1018" max="1018" width="17.75" style="78" customWidth="1"/>
    <col min="1019" max="1019" width="48.75" style="78" customWidth="1"/>
    <col min="1020" max="1020" width="15.25" style="78" customWidth="1"/>
    <col min="1021" max="1021" width="17.25" style="78" customWidth="1"/>
    <col min="1022" max="1022" width="17.75" style="78" customWidth="1"/>
    <col min="1023" max="1023" width="18.75" style="78" customWidth="1"/>
    <col min="1024" max="1024" width="16.75" style="78" customWidth="1"/>
    <col min="1025" max="1025" width="17.25" style="78" customWidth="1"/>
    <col min="1026" max="1026" width="18.25" style="78" customWidth="1"/>
    <col min="1027" max="1027" width="14.25" style="78" customWidth="1"/>
    <col min="1028" max="1029" width="9" style="78" customWidth="1"/>
    <col min="1030" max="1030" width="16.75" style="78" customWidth="1"/>
    <col min="1031" max="1031" width="18.25" style="78" customWidth="1"/>
    <col min="1032" max="1272" width="9" style="78" customWidth="1"/>
    <col min="1273" max="1273" width="6.25" style="78" customWidth="1"/>
    <col min="1274" max="1274" width="17.75" style="78" customWidth="1"/>
    <col min="1275" max="1275" width="48.75" style="78" customWidth="1"/>
    <col min="1276" max="1276" width="15.25" style="78" customWidth="1"/>
    <col min="1277" max="1277" width="17.25" style="78" customWidth="1"/>
    <col min="1278" max="1278" width="17.75" style="78" customWidth="1"/>
    <col min="1279" max="1279" width="18.75" style="78" customWidth="1"/>
    <col min="1280" max="1280" width="16.75" style="78" customWidth="1"/>
    <col min="1281" max="1281" width="17.25" style="78" customWidth="1"/>
    <col min="1282" max="1282" width="18.25" style="78" customWidth="1"/>
    <col min="1283" max="1283" width="14.25" style="78" customWidth="1"/>
    <col min="1284" max="1285" width="9" style="78" customWidth="1"/>
    <col min="1286" max="1286" width="16.75" style="78" customWidth="1"/>
    <col min="1287" max="1287" width="18.25" style="78" customWidth="1"/>
    <col min="1288" max="1528" width="9" style="78" customWidth="1"/>
    <col min="1529" max="1529" width="6.25" style="78" customWidth="1"/>
    <col min="1530" max="1530" width="17.75" style="78" customWidth="1"/>
    <col min="1531" max="1531" width="48.75" style="78" customWidth="1"/>
    <col min="1532" max="1532" width="15.25" style="78" customWidth="1"/>
    <col min="1533" max="1533" width="17.25" style="78" customWidth="1"/>
    <col min="1534" max="1534" width="17.75" style="78" customWidth="1"/>
    <col min="1535" max="1535" width="18.75" style="78" customWidth="1"/>
    <col min="1536" max="1536" width="16.75" style="78" customWidth="1"/>
    <col min="1537" max="1537" width="17.25" style="78" customWidth="1"/>
    <col min="1538" max="1538" width="18.25" style="78" customWidth="1"/>
    <col min="1539" max="1539" width="14.25" style="78" customWidth="1"/>
    <col min="1540" max="1541" width="9" style="78" customWidth="1"/>
    <col min="1542" max="1542" width="16.75" style="78" customWidth="1"/>
    <col min="1543" max="1543" width="18.25" style="78" customWidth="1"/>
    <col min="1544" max="1784" width="9" style="78" customWidth="1"/>
    <col min="1785" max="1785" width="6.25" style="78" customWidth="1"/>
    <col min="1786" max="1786" width="17.75" style="78" customWidth="1"/>
    <col min="1787" max="1787" width="48.75" style="78" customWidth="1"/>
    <col min="1788" max="1788" width="15.25" style="78" customWidth="1"/>
    <col min="1789" max="1789" width="17.25" style="78" customWidth="1"/>
    <col min="1790" max="1790" width="17.75" style="78" customWidth="1"/>
    <col min="1791" max="1791" width="18.75" style="78" customWidth="1"/>
    <col min="1792" max="1792" width="16.75" style="78" customWidth="1"/>
    <col min="1793" max="1793" width="17.25" style="78" customWidth="1"/>
    <col min="1794" max="1794" width="18.25" style="78" customWidth="1"/>
    <col min="1795" max="1795" width="14.25" style="78" customWidth="1"/>
    <col min="1796" max="1797" width="9" style="78" customWidth="1"/>
    <col min="1798" max="1798" width="16.75" style="78" customWidth="1"/>
    <col min="1799" max="1799" width="18.25" style="78" customWidth="1"/>
    <col min="1800" max="2040" width="9" style="78" customWidth="1"/>
    <col min="2041" max="2041" width="6.25" style="78" customWidth="1"/>
    <col min="2042" max="2042" width="17.75" style="78" customWidth="1"/>
    <col min="2043" max="2043" width="48.75" style="78" customWidth="1"/>
    <col min="2044" max="2044" width="15.25" style="78" customWidth="1"/>
    <col min="2045" max="2045" width="17.25" style="78" customWidth="1"/>
    <col min="2046" max="2046" width="17.75" style="78" customWidth="1"/>
    <col min="2047" max="2047" width="18.75" style="78" customWidth="1"/>
    <col min="2048" max="2048" width="16.75" style="78" customWidth="1"/>
    <col min="2049" max="2049" width="17.25" style="78" customWidth="1"/>
    <col min="2050" max="2050" width="18.25" style="78" customWidth="1"/>
    <col min="2051" max="2051" width="14.25" style="78" customWidth="1"/>
    <col min="2052" max="2053" width="9" style="78" customWidth="1"/>
    <col min="2054" max="2054" width="16.75" style="78" customWidth="1"/>
    <col min="2055" max="2055" width="18.25" style="78" customWidth="1"/>
    <col min="2056" max="2296" width="9" style="78" customWidth="1"/>
    <col min="2297" max="2297" width="6.25" style="78" customWidth="1"/>
    <col min="2298" max="2298" width="17.75" style="78" customWidth="1"/>
    <col min="2299" max="2299" width="48.75" style="78" customWidth="1"/>
    <col min="2300" max="2300" width="15.25" style="78" customWidth="1"/>
    <col min="2301" max="2301" width="17.25" style="78" customWidth="1"/>
    <col min="2302" max="2302" width="17.75" style="78" customWidth="1"/>
    <col min="2303" max="2303" width="18.75" style="78" customWidth="1"/>
    <col min="2304" max="2304" width="16.75" style="78" customWidth="1"/>
    <col min="2305" max="2305" width="17.25" style="78" customWidth="1"/>
    <col min="2306" max="2306" width="18.25" style="78" customWidth="1"/>
    <col min="2307" max="2307" width="14.25" style="78" customWidth="1"/>
    <col min="2308" max="2309" width="9" style="78" customWidth="1"/>
    <col min="2310" max="2310" width="16.75" style="78" customWidth="1"/>
    <col min="2311" max="2311" width="18.25" style="78" customWidth="1"/>
    <col min="2312" max="2552" width="9" style="78" customWidth="1"/>
    <col min="2553" max="2553" width="6.25" style="78" customWidth="1"/>
    <col min="2554" max="2554" width="17.75" style="78" customWidth="1"/>
    <col min="2555" max="2555" width="48.75" style="78" customWidth="1"/>
    <col min="2556" max="2556" width="15.25" style="78" customWidth="1"/>
    <col min="2557" max="2557" width="17.25" style="78" customWidth="1"/>
    <col min="2558" max="2558" width="17.75" style="78" customWidth="1"/>
    <col min="2559" max="2559" width="18.75" style="78" customWidth="1"/>
    <col min="2560" max="2560" width="16.75" style="78" customWidth="1"/>
    <col min="2561" max="2561" width="17.25" style="78" customWidth="1"/>
    <col min="2562" max="2562" width="18.25" style="78" customWidth="1"/>
    <col min="2563" max="2563" width="14.25" style="78" customWidth="1"/>
    <col min="2564" max="2565" width="9" style="78" customWidth="1"/>
    <col min="2566" max="2566" width="16.75" style="78" customWidth="1"/>
    <col min="2567" max="2567" width="18.25" style="78" customWidth="1"/>
    <col min="2568" max="2808" width="9" style="78" customWidth="1"/>
    <col min="2809" max="2809" width="6.25" style="78" customWidth="1"/>
    <col min="2810" max="2810" width="17.75" style="78" customWidth="1"/>
    <col min="2811" max="2811" width="48.75" style="78" customWidth="1"/>
    <col min="2812" max="2812" width="15.25" style="78" customWidth="1"/>
    <col min="2813" max="2813" width="17.25" style="78" customWidth="1"/>
    <col min="2814" max="2814" width="17.75" style="78" customWidth="1"/>
    <col min="2815" max="2815" width="18.75" style="78" customWidth="1"/>
    <col min="2816" max="2816" width="16.75" style="78" customWidth="1"/>
    <col min="2817" max="2817" width="17.25" style="78" customWidth="1"/>
    <col min="2818" max="2818" width="18.25" style="78" customWidth="1"/>
    <col min="2819" max="2819" width="14.25" style="78" customWidth="1"/>
    <col min="2820" max="2821" width="9" style="78" customWidth="1"/>
    <col min="2822" max="2822" width="16.75" style="78" customWidth="1"/>
    <col min="2823" max="2823" width="18.25" style="78" customWidth="1"/>
    <col min="2824" max="3064" width="9" style="78" customWidth="1"/>
    <col min="3065" max="3065" width="6.25" style="78" customWidth="1"/>
    <col min="3066" max="3066" width="17.75" style="78" customWidth="1"/>
    <col min="3067" max="3067" width="48.75" style="78" customWidth="1"/>
    <col min="3068" max="3068" width="15.25" style="78" customWidth="1"/>
    <col min="3069" max="3069" width="17.25" style="78" customWidth="1"/>
    <col min="3070" max="3070" width="17.75" style="78" customWidth="1"/>
    <col min="3071" max="3071" width="18.75" style="78" customWidth="1"/>
    <col min="3072" max="3072" width="16.75" style="78" customWidth="1"/>
    <col min="3073" max="3073" width="17.25" style="78" customWidth="1"/>
    <col min="3074" max="3074" width="18.25" style="78" customWidth="1"/>
    <col min="3075" max="3075" width="14.25" style="78" customWidth="1"/>
    <col min="3076" max="3077" width="9" style="78" customWidth="1"/>
    <col min="3078" max="3078" width="16.75" style="78" customWidth="1"/>
    <col min="3079" max="3079" width="18.25" style="78" customWidth="1"/>
    <col min="3080" max="3320" width="9" style="78" customWidth="1"/>
    <col min="3321" max="3321" width="6.25" style="78" customWidth="1"/>
    <col min="3322" max="3322" width="17.75" style="78" customWidth="1"/>
    <col min="3323" max="3323" width="48.75" style="78" customWidth="1"/>
    <col min="3324" max="3324" width="15.25" style="78" customWidth="1"/>
    <col min="3325" max="3325" width="17.25" style="78" customWidth="1"/>
    <col min="3326" max="3326" width="17.75" style="78" customWidth="1"/>
    <col min="3327" max="3327" width="18.75" style="78" customWidth="1"/>
    <col min="3328" max="3328" width="16.75" style="78" customWidth="1"/>
    <col min="3329" max="3329" width="17.25" style="78" customWidth="1"/>
    <col min="3330" max="3330" width="18.25" style="78" customWidth="1"/>
    <col min="3331" max="3331" width="14.25" style="78" customWidth="1"/>
    <col min="3332" max="3333" width="9" style="78" customWidth="1"/>
    <col min="3334" max="3334" width="16.75" style="78" customWidth="1"/>
    <col min="3335" max="3335" width="18.25" style="78" customWidth="1"/>
    <col min="3336" max="3576" width="9" style="78" customWidth="1"/>
    <col min="3577" max="3577" width="6.25" style="78" customWidth="1"/>
    <col min="3578" max="3578" width="17.75" style="78" customWidth="1"/>
    <col min="3579" max="3579" width="48.75" style="78" customWidth="1"/>
    <col min="3580" max="3580" width="15.25" style="78" customWidth="1"/>
    <col min="3581" max="3581" width="17.25" style="78" customWidth="1"/>
    <col min="3582" max="3582" width="17.75" style="78" customWidth="1"/>
    <col min="3583" max="3583" width="18.75" style="78" customWidth="1"/>
    <col min="3584" max="3584" width="16.75" style="78" customWidth="1"/>
    <col min="3585" max="3585" width="17.25" style="78" customWidth="1"/>
    <col min="3586" max="3586" width="18.25" style="78" customWidth="1"/>
    <col min="3587" max="3587" width="14.25" style="78" customWidth="1"/>
    <col min="3588" max="3589" width="9" style="78" customWidth="1"/>
    <col min="3590" max="3590" width="16.75" style="78" customWidth="1"/>
    <col min="3591" max="3591" width="18.25" style="78" customWidth="1"/>
    <col min="3592" max="3832" width="9" style="78" customWidth="1"/>
    <col min="3833" max="3833" width="6.25" style="78" customWidth="1"/>
    <col min="3834" max="3834" width="17.75" style="78" customWidth="1"/>
    <col min="3835" max="3835" width="48.75" style="78" customWidth="1"/>
    <col min="3836" max="3836" width="15.25" style="78" customWidth="1"/>
    <col min="3837" max="3837" width="17.25" style="78" customWidth="1"/>
    <col min="3838" max="3838" width="17.75" style="78" customWidth="1"/>
    <col min="3839" max="3839" width="18.75" style="78" customWidth="1"/>
    <col min="3840" max="3840" width="16.75" style="78" customWidth="1"/>
    <col min="3841" max="3841" width="17.25" style="78" customWidth="1"/>
    <col min="3842" max="3842" width="18.25" style="78" customWidth="1"/>
    <col min="3843" max="3843" width="14.25" style="78" customWidth="1"/>
    <col min="3844" max="3845" width="9" style="78" customWidth="1"/>
    <col min="3846" max="3846" width="16.75" style="78" customWidth="1"/>
    <col min="3847" max="3847" width="18.25" style="78" customWidth="1"/>
    <col min="3848" max="4088" width="9" style="78" customWidth="1"/>
    <col min="4089" max="4089" width="6.25" style="78" customWidth="1"/>
    <col min="4090" max="4090" width="17.75" style="78" customWidth="1"/>
    <col min="4091" max="4091" width="48.75" style="78" customWidth="1"/>
    <col min="4092" max="4092" width="15.25" style="78" customWidth="1"/>
    <col min="4093" max="4093" width="17.25" style="78" customWidth="1"/>
    <col min="4094" max="4094" width="17.75" style="78" customWidth="1"/>
    <col min="4095" max="4095" width="18.75" style="78" customWidth="1"/>
    <col min="4096" max="4096" width="16.75" style="78" customWidth="1"/>
    <col min="4097" max="4097" width="17.25" style="78" customWidth="1"/>
    <col min="4098" max="4098" width="18.25" style="78" customWidth="1"/>
    <col min="4099" max="4099" width="14.25" style="78" customWidth="1"/>
    <col min="4100" max="4101" width="9" style="78" customWidth="1"/>
    <col min="4102" max="4102" width="16.75" style="78" customWidth="1"/>
    <col min="4103" max="4103" width="18.25" style="78" customWidth="1"/>
    <col min="4104" max="4344" width="9" style="78" customWidth="1"/>
    <col min="4345" max="4345" width="6.25" style="78" customWidth="1"/>
    <col min="4346" max="4346" width="17.75" style="78" customWidth="1"/>
    <col min="4347" max="4347" width="48.75" style="78" customWidth="1"/>
    <col min="4348" max="4348" width="15.25" style="78" customWidth="1"/>
    <col min="4349" max="4349" width="17.25" style="78" customWidth="1"/>
    <col min="4350" max="4350" width="17.75" style="78" customWidth="1"/>
    <col min="4351" max="4351" width="18.75" style="78" customWidth="1"/>
    <col min="4352" max="4352" width="16.75" style="78" customWidth="1"/>
    <col min="4353" max="4353" width="17.25" style="78" customWidth="1"/>
    <col min="4354" max="4354" width="18.25" style="78" customWidth="1"/>
    <col min="4355" max="4355" width="14.25" style="78" customWidth="1"/>
    <col min="4356" max="4357" width="9" style="78" customWidth="1"/>
    <col min="4358" max="4358" width="16.75" style="78" customWidth="1"/>
    <col min="4359" max="4359" width="18.25" style="78" customWidth="1"/>
    <col min="4360" max="4600" width="9" style="78" customWidth="1"/>
    <col min="4601" max="4601" width="6.25" style="78" customWidth="1"/>
    <col min="4602" max="4602" width="17.75" style="78" customWidth="1"/>
    <col min="4603" max="4603" width="48.75" style="78" customWidth="1"/>
    <col min="4604" max="4604" width="15.25" style="78" customWidth="1"/>
    <col min="4605" max="4605" width="17.25" style="78" customWidth="1"/>
    <col min="4606" max="4606" width="17.75" style="78" customWidth="1"/>
    <col min="4607" max="4607" width="18.75" style="78" customWidth="1"/>
    <col min="4608" max="4608" width="16.75" style="78" customWidth="1"/>
    <col min="4609" max="4609" width="17.25" style="78" customWidth="1"/>
    <col min="4610" max="4610" width="18.25" style="78" customWidth="1"/>
    <col min="4611" max="4611" width="14.25" style="78" customWidth="1"/>
    <col min="4612" max="4613" width="9" style="78" customWidth="1"/>
    <col min="4614" max="4614" width="16.75" style="78" customWidth="1"/>
    <col min="4615" max="4615" width="18.25" style="78" customWidth="1"/>
    <col min="4616" max="4856" width="9" style="78" customWidth="1"/>
    <col min="4857" max="4857" width="6.25" style="78" customWidth="1"/>
    <col min="4858" max="4858" width="17.75" style="78" customWidth="1"/>
    <col min="4859" max="4859" width="48.75" style="78" customWidth="1"/>
    <col min="4860" max="4860" width="15.25" style="78" customWidth="1"/>
    <col min="4861" max="4861" width="17.25" style="78" customWidth="1"/>
    <col min="4862" max="4862" width="17.75" style="78" customWidth="1"/>
    <col min="4863" max="4863" width="18.75" style="78" customWidth="1"/>
    <col min="4864" max="4864" width="16.75" style="78" customWidth="1"/>
    <col min="4865" max="4865" width="17.25" style="78" customWidth="1"/>
    <col min="4866" max="4866" width="18.25" style="78" customWidth="1"/>
    <col min="4867" max="4867" width="14.25" style="78" customWidth="1"/>
    <col min="4868" max="4869" width="9" style="78" customWidth="1"/>
    <col min="4870" max="4870" width="16.75" style="78" customWidth="1"/>
    <col min="4871" max="4871" width="18.25" style="78" customWidth="1"/>
    <col min="4872" max="5112" width="9" style="78" customWidth="1"/>
    <col min="5113" max="5113" width="6.25" style="78" customWidth="1"/>
    <col min="5114" max="5114" width="17.75" style="78" customWidth="1"/>
    <col min="5115" max="5115" width="48.75" style="78" customWidth="1"/>
    <col min="5116" max="5116" width="15.25" style="78" customWidth="1"/>
    <col min="5117" max="5117" width="17.25" style="78" customWidth="1"/>
    <col min="5118" max="5118" width="17.75" style="78" customWidth="1"/>
    <col min="5119" max="5119" width="18.75" style="78" customWidth="1"/>
    <col min="5120" max="5120" width="16.75" style="78" customWidth="1"/>
    <col min="5121" max="5121" width="17.25" style="78" customWidth="1"/>
    <col min="5122" max="5122" width="18.25" style="78" customWidth="1"/>
    <col min="5123" max="5123" width="14.25" style="78" customWidth="1"/>
    <col min="5124" max="5125" width="9" style="78" customWidth="1"/>
    <col min="5126" max="5126" width="16.75" style="78" customWidth="1"/>
    <col min="5127" max="5127" width="18.25" style="78" customWidth="1"/>
    <col min="5128" max="5368" width="9" style="78" customWidth="1"/>
    <col min="5369" max="5369" width="6.25" style="78" customWidth="1"/>
    <col min="5370" max="5370" width="17.75" style="78" customWidth="1"/>
    <col min="5371" max="5371" width="48.75" style="78" customWidth="1"/>
    <col min="5372" max="5372" width="15.25" style="78" customWidth="1"/>
    <col min="5373" max="5373" width="17.25" style="78" customWidth="1"/>
    <col min="5374" max="5374" width="17.75" style="78" customWidth="1"/>
    <col min="5375" max="5375" width="18.75" style="78" customWidth="1"/>
    <col min="5376" max="5376" width="16.75" style="78" customWidth="1"/>
    <col min="5377" max="5377" width="17.25" style="78" customWidth="1"/>
    <col min="5378" max="5378" width="18.25" style="78" customWidth="1"/>
    <col min="5379" max="5379" width="14.25" style="78" customWidth="1"/>
    <col min="5380" max="5381" width="9" style="78" customWidth="1"/>
    <col min="5382" max="5382" width="16.75" style="78" customWidth="1"/>
    <col min="5383" max="5383" width="18.25" style="78" customWidth="1"/>
    <col min="5384" max="5624" width="9" style="78" customWidth="1"/>
    <col min="5625" max="5625" width="6.25" style="78" customWidth="1"/>
    <col min="5626" max="5626" width="17.75" style="78" customWidth="1"/>
    <col min="5627" max="5627" width="48.75" style="78" customWidth="1"/>
    <col min="5628" max="5628" width="15.25" style="78" customWidth="1"/>
    <col min="5629" max="5629" width="17.25" style="78" customWidth="1"/>
    <col min="5630" max="5630" width="17.75" style="78" customWidth="1"/>
    <col min="5631" max="5631" width="18.75" style="78" customWidth="1"/>
    <col min="5632" max="5632" width="16.75" style="78" customWidth="1"/>
    <col min="5633" max="5633" width="17.25" style="78" customWidth="1"/>
    <col min="5634" max="5634" width="18.25" style="78" customWidth="1"/>
    <col min="5635" max="5635" width="14.25" style="78" customWidth="1"/>
    <col min="5636" max="5637" width="9" style="78" customWidth="1"/>
    <col min="5638" max="5638" width="16.75" style="78" customWidth="1"/>
    <col min="5639" max="5639" width="18.25" style="78" customWidth="1"/>
    <col min="5640" max="5880" width="9" style="78" customWidth="1"/>
    <col min="5881" max="5881" width="6.25" style="78" customWidth="1"/>
    <col min="5882" max="5882" width="17.75" style="78" customWidth="1"/>
    <col min="5883" max="5883" width="48.75" style="78" customWidth="1"/>
    <col min="5884" max="5884" width="15.25" style="78" customWidth="1"/>
    <col min="5885" max="5885" width="17.25" style="78" customWidth="1"/>
    <col min="5886" max="5886" width="17.75" style="78" customWidth="1"/>
    <col min="5887" max="5887" width="18.75" style="78" customWidth="1"/>
    <col min="5888" max="5888" width="16.75" style="78" customWidth="1"/>
    <col min="5889" max="5889" width="17.25" style="78" customWidth="1"/>
    <col min="5890" max="5890" width="18.25" style="78" customWidth="1"/>
    <col min="5891" max="5891" width="14.25" style="78" customWidth="1"/>
    <col min="5892" max="5893" width="9" style="78" customWidth="1"/>
    <col min="5894" max="5894" width="16.75" style="78" customWidth="1"/>
    <col min="5895" max="5895" width="18.25" style="78" customWidth="1"/>
    <col min="5896" max="6136" width="9" style="78" customWidth="1"/>
    <col min="6137" max="6137" width="6.25" style="78" customWidth="1"/>
    <col min="6138" max="6138" width="17.75" style="78" customWidth="1"/>
    <col min="6139" max="6139" width="48.75" style="78" customWidth="1"/>
    <col min="6140" max="6140" width="15.25" style="78" customWidth="1"/>
    <col min="6141" max="6141" width="17.25" style="78" customWidth="1"/>
    <col min="6142" max="6142" width="17.75" style="78" customWidth="1"/>
    <col min="6143" max="6143" width="18.75" style="78" customWidth="1"/>
    <col min="6144" max="6144" width="16.75" style="78" customWidth="1"/>
    <col min="6145" max="6145" width="17.25" style="78" customWidth="1"/>
    <col min="6146" max="6146" width="18.25" style="78" customWidth="1"/>
    <col min="6147" max="6147" width="14.25" style="78" customWidth="1"/>
    <col min="6148" max="6149" width="9" style="78" customWidth="1"/>
    <col min="6150" max="6150" width="16.75" style="78" customWidth="1"/>
    <col min="6151" max="6151" width="18.25" style="78" customWidth="1"/>
    <col min="6152" max="6392" width="9" style="78" customWidth="1"/>
    <col min="6393" max="6393" width="6.25" style="78" customWidth="1"/>
    <col min="6394" max="6394" width="17.75" style="78" customWidth="1"/>
    <col min="6395" max="6395" width="48.75" style="78" customWidth="1"/>
    <col min="6396" max="6396" width="15.25" style="78" customWidth="1"/>
    <col min="6397" max="6397" width="17.25" style="78" customWidth="1"/>
    <col min="6398" max="6398" width="17.75" style="78" customWidth="1"/>
    <col min="6399" max="6399" width="18.75" style="78" customWidth="1"/>
    <col min="6400" max="6400" width="16.75" style="78" customWidth="1"/>
    <col min="6401" max="6401" width="17.25" style="78" customWidth="1"/>
    <col min="6402" max="6402" width="18.25" style="78" customWidth="1"/>
    <col min="6403" max="6403" width="14.25" style="78" customWidth="1"/>
    <col min="6404" max="6405" width="9" style="78" customWidth="1"/>
    <col min="6406" max="6406" width="16.75" style="78" customWidth="1"/>
    <col min="6407" max="6407" width="18.25" style="78" customWidth="1"/>
    <col min="6408" max="6648" width="9" style="78" customWidth="1"/>
    <col min="6649" max="6649" width="6.25" style="78" customWidth="1"/>
    <col min="6650" max="6650" width="17.75" style="78" customWidth="1"/>
    <col min="6651" max="6651" width="48.75" style="78" customWidth="1"/>
    <col min="6652" max="6652" width="15.25" style="78" customWidth="1"/>
    <col min="6653" max="6653" width="17.25" style="78" customWidth="1"/>
    <col min="6654" max="6654" width="17.75" style="78" customWidth="1"/>
    <col min="6655" max="6655" width="18.75" style="78" customWidth="1"/>
    <col min="6656" max="6656" width="16.75" style="78" customWidth="1"/>
    <col min="6657" max="6657" width="17.25" style="78" customWidth="1"/>
    <col min="6658" max="6658" width="18.25" style="78" customWidth="1"/>
    <col min="6659" max="6659" width="14.25" style="78" customWidth="1"/>
    <col min="6660" max="6661" width="9" style="78" customWidth="1"/>
    <col min="6662" max="6662" width="16.75" style="78" customWidth="1"/>
    <col min="6663" max="6663" width="18.25" style="78" customWidth="1"/>
    <col min="6664" max="6904" width="9" style="78" customWidth="1"/>
    <col min="6905" max="6905" width="6.25" style="78" customWidth="1"/>
    <col min="6906" max="6906" width="17.75" style="78" customWidth="1"/>
    <col min="6907" max="6907" width="48.75" style="78" customWidth="1"/>
    <col min="6908" max="6908" width="15.25" style="78" customWidth="1"/>
    <col min="6909" max="6909" width="17.25" style="78" customWidth="1"/>
    <col min="6910" max="6910" width="17.75" style="78" customWidth="1"/>
    <col min="6911" max="6911" width="18.75" style="78" customWidth="1"/>
    <col min="6912" max="6912" width="16.75" style="78" customWidth="1"/>
    <col min="6913" max="6913" width="17.25" style="78" customWidth="1"/>
    <col min="6914" max="6914" width="18.25" style="78" customWidth="1"/>
    <col min="6915" max="6915" width="14.25" style="78" customWidth="1"/>
    <col min="6916" max="6917" width="9" style="78" customWidth="1"/>
    <col min="6918" max="6918" width="16.75" style="78" customWidth="1"/>
    <col min="6919" max="6919" width="18.25" style="78" customWidth="1"/>
    <col min="6920" max="7160" width="9" style="78" customWidth="1"/>
    <col min="7161" max="7161" width="6.25" style="78" customWidth="1"/>
    <col min="7162" max="7162" width="17.75" style="78" customWidth="1"/>
    <col min="7163" max="7163" width="48.75" style="78" customWidth="1"/>
    <col min="7164" max="7164" width="15.25" style="78" customWidth="1"/>
    <col min="7165" max="7165" width="17.25" style="78" customWidth="1"/>
    <col min="7166" max="7166" width="17.75" style="78" customWidth="1"/>
    <col min="7167" max="7167" width="18.75" style="78" customWidth="1"/>
    <col min="7168" max="7168" width="16.75" style="78" customWidth="1"/>
    <col min="7169" max="7169" width="17.25" style="78" customWidth="1"/>
    <col min="7170" max="7170" width="18.25" style="78" customWidth="1"/>
    <col min="7171" max="7171" width="14.25" style="78" customWidth="1"/>
    <col min="7172" max="7173" width="9" style="78" customWidth="1"/>
    <col min="7174" max="7174" width="16.75" style="78" customWidth="1"/>
    <col min="7175" max="7175" width="18.25" style="78" customWidth="1"/>
    <col min="7176" max="7416" width="9" style="78" customWidth="1"/>
    <col min="7417" max="7417" width="6.25" style="78" customWidth="1"/>
    <col min="7418" max="7418" width="17.75" style="78" customWidth="1"/>
    <col min="7419" max="7419" width="48.75" style="78" customWidth="1"/>
    <col min="7420" max="7420" width="15.25" style="78" customWidth="1"/>
    <col min="7421" max="7421" width="17.25" style="78" customWidth="1"/>
    <col min="7422" max="7422" width="17.75" style="78" customWidth="1"/>
    <col min="7423" max="7423" width="18.75" style="78" customWidth="1"/>
    <col min="7424" max="7424" width="16.75" style="78" customWidth="1"/>
    <col min="7425" max="7425" width="17.25" style="78" customWidth="1"/>
    <col min="7426" max="7426" width="18.25" style="78" customWidth="1"/>
    <col min="7427" max="7427" width="14.25" style="78" customWidth="1"/>
    <col min="7428" max="7429" width="9" style="78" customWidth="1"/>
    <col min="7430" max="7430" width="16.75" style="78" customWidth="1"/>
    <col min="7431" max="7431" width="18.25" style="78" customWidth="1"/>
    <col min="7432" max="7672" width="9" style="78" customWidth="1"/>
    <col min="7673" max="7673" width="6.25" style="78" customWidth="1"/>
    <col min="7674" max="7674" width="17.75" style="78" customWidth="1"/>
    <col min="7675" max="7675" width="48.75" style="78" customWidth="1"/>
    <col min="7676" max="7676" width="15.25" style="78" customWidth="1"/>
    <col min="7677" max="7677" width="17.25" style="78" customWidth="1"/>
    <col min="7678" max="7678" width="17.75" style="78" customWidth="1"/>
    <col min="7679" max="7679" width="18.75" style="78" customWidth="1"/>
    <col min="7680" max="7680" width="16.75" style="78" customWidth="1"/>
    <col min="7681" max="7681" width="17.25" style="78" customWidth="1"/>
    <col min="7682" max="7682" width="18.25" style="78" customWidth="1"/>
    <col min="7683" max="7683" width="14.25" style="78" customWidth="1"/>
    <col min="7684" max="7685" width="9" style="78" customWidth="1"/>
    <col min="7686" max="7686" width="16.75" style="78" customWidth="1"/>
    <col min="7687" max="7687" width="18.25" style="78" customWidth="1"/>
    <col min="7688" max="7928" width="9" style="78" customWidth="1"/>
    <col min="7929" max="7929" width="6.25" style="78" customWidth="1"/>
    <col min="7930" max="7930" width="17.75" style="78" customWidth="1"/>
    <col min="7931" max="7931" width="48.75" style="78" customWidth="1"/>
    <col min="7932" max="7932" width="15.25" style="78" customWidth="1"/>
    <col min="7933" max="7933" width="17.25" style="78" customWidth="1"/>
    <col min="7934" max="7934" width="17.75" style="78" customWidth="1"/>
    <col min="7935" max="7935" width="18.75" style="78" customWidth="1"/>
    <col min="7936" max="7936" width="16.75" style="78" customWidth="1"/>
    <col min="7937" max="7937" width="17.25" style="78" customWidth="1"/>
    <col min="7938" max="7938" width="18.25" style="78" customWidth="1"/>
    <col min="7939" max="7939" width="14.25" style="78" customWidth="1"/>
    <col min="7940" max="7941" width="9" style="78" customWidth="1"/>
    <col min="7942" max="7942" width="16.75" style="78" customWidth="1"/>
    <col min="7943" max="7943" width="18.25" style="78" customWidth="1"/>
    <col min="7944" max="8184" width="9" style="78" customWidth="1"/>
    <col min="8185" max="8185" width="6.25" style="78" customWidth="1"/>
    <col min="8186" max="8186" width="17.75" style="78" customWidth="1"/>
    <col min="8187" max="8187" width="48.75" style="78" customWidth="1"/>
    <col min="8188" max="8188" width="15.25" style="78" customWidth="1"/>
    <col min="8189" max="8189" width="17.25" style="78" customWidth="1"/>
    <col min="8190" max="8190" width="17.75" style="78" customWidth="1"/>
    <col min="8191" max="8191" width="18.75" style="78" customWidth="1"/>
    <col min="8192" max="8192" width="16.75" style="78" customWidth="1"/>
    <col min="8193" max="8193" width="17.25" style="78" customWidth="1"/>
    <col min="8194" max="8194" width="18.25" style="78" customWidth="1"/>
    <col min="8195" max="8195" width="14.25" style="78" customWidth="1"/>
    <col min="8196" max="8197" width="9" style="78" customWidth="1"/>
    <col min="8198" max="8198" width="16.75" style="78" customWidth="1"/>
    <col min="8199" max="8199" width="18.25" style="78" customWidth="1"/>
    <col min="8200" max="8440" width="9" style="78" customWidth="1"/>
    <col min="8441" max="8441" width="6.25" style="78" customWidth="1"/>
    <col min="8442" max="8442" width="17.75" style="78" customWidth="1"/>
    <col min="8443" max="8443" width="48.75" style="78" customWidth="1"/>
    <col min="8444" max="8444" width="15.25" style="78" customWidth="1"/>
    <col min="8445" max="8445" width="17.25" style="78" customWidth="1"/>
    <col min="8446" max="8446" width="17.75" style="78" customWidth="1"/>
    <col min="8447" max="8447" width="18.75" style="78" customWidth="1"/>
    <col min="8448" max="8448" width="16.75" style="78" customWidth="1"/>
    <col min="8449" max="8449" width="17.25" style="78" customWidth="1"/>
    <col min="8450" max="8450" width="18.25" style="78" customWidth="1"/>
    <col min="8451" max="8451" width="14.25" style="78" customWidth="1"/>
    <col min="8452" max="8453" width="9" style="78" customWidth="1"/>
    <col min="8454" max="8454" width="16.75" style="78" customWidth="1"/>
    <col min="8455" max="8455" width="18.25" style="78" customWidth="1"/>
    <col min="8456" max="8696" width="9" style="78" customWidth="1"/>
    <col min="8697" max="8697" width="6.25" style="78" customWidth="1"/>
    <col min="8698" max="8698" width="17.75" style="78" customWidth="1"/>
    <col min="8699" max="8699" width="48.75" style="78" customWidth="1"/>
    <col min="8700" max="8700" width="15.25" style="78" customWidth="1"/>
    <col min="8701" max="8701" width="17.25" style="78" customWidth="1"/>
    <col min="8702" max="8702" width="17.75" style="78" customWidth="1"/>
    <col min="8703" max="8703" width="18.75" style="78" customWidth="1"/>
    <col min="8704" max="8704" width="16.75" style="78" customWidth="1"/>
    <col min="8705" max="8705" width="17.25" style="78" customWidth="1"/>
    <col min="8706" max="8706" width="18.25" style="78" customWidth="1"/>
    <col min="8707" max="8707" width="14.25" style="78" customWidth="1"/>
    <col min="8708" max="8709" width="9" style="78" customWidth="1"/>
    <col min="8710" max="8710" width="16.75" style="78" customWidth="1"/>
    <col min="8711" max="8711" width="18.25" style="78" customWidth="1"/>
    <col min="8712" max="8952" width="9" style="78" customWidth="1"/>
    <col min="8953" max="8953" width="6.25" style="78" customWidth="1"/>
    <col min="8954" max="8954" width="17.75" style="78" customWidth="1"/>
    <col min="8955" max="8955" width="48.75" style="78" customWidth="1"/>
    <col min="8956" max="8956" width="15.25" style="78" customWidth="1"/>
    <col min="8957" max="8957" width="17.25" style="78" customWidth="1"/>
    <col min="8958" max="8958" width="17.75" style="78" customWidth="1"/>
    <col min="8959" max="8959" width="18.75" style="78" customWidth="1"/>
    <col min="8960" max="8960" width="16.75" style="78" customWidth="1"/>
    <col min="8961" max="8961" width="17.25" style="78" customWidth="1"/>
    <col min="8962" max="8962" width="18.25" style="78" customWidth="1"/>
    <col min="8963" max="8963" width="14.25" style="78" customWidth="1"/>
    <col min="8964" max="8965" width="9" style="78" customWidth="1"/>
    <col min="8966" max="8966" width="16.75" style="78" customWidth="1"/>
    <col min="8967" max="8967" width="18.25" style="78" customWidth="1"/>
    <col min="8968" max="9208" width="9" style="78" customWidth="1"/>
    <col min="9209" max="9209" width="6.25" style="78" customWidth="1"/>
    <col min="9210" max="9210" width="17.75" style="78" customWidth="1"/>
    <col min="9211" max="9211" width="48.75" style="78" customWidth="1"/>
    <col min="9212" max="9212" width="15.25" style="78" customWidth="1"/>
    <col min="9213" max="9213" width="17.25" style="78" customWidth="1"/>
    <col min="9214" max="9214" width="17.75" style="78" customWidth="1"/>
    <col min="9215" max="9215" width="18.75" style="78" customWidth="1"/>
    <col min="9216" max="9216" width="16.75" style="78" customWidth="1"/>
    <col min="9217" max="9217" width="17.25" style="78" customWidth="1"/>
    <col min="9218" max="9218" width="18.25" style="78" customWidth="1"/>
    <col min="9219" max="9219" width="14.25" style="78" customWidth="1"/>
    <col min="9220" max="9221" width="9" style="78" customWidth="1"/>
    <col min="9222" max="9222" width="16.75" style="78" customWidth="1"/>
    <col min="9223" max="9223" width="18.25" style="78" customWidth="1"/>
    <col min="9224" max="9464" width="9" style="78" customWidth="1"/>
    <col min="9465" max="9465" width="6.25" style="78" customWidth="1"/>
    <col min="9466" max="9466" width="17.75" style="78" customWidth="1"/>
    <col min="9467" max="9467" width="48.75" style="78" customWidth="1"/>
    <col min="9468" max="9468" width="15.25" style="78" customWidth="1"/>
    <col min="9469" max="9469" width="17.25" style="78" customWidth="1"/>
    <col min="9470" max="9470" width="17.75" style="78" customWidth="1"/>
    <col min="9471" max="9471" width="18.75" style="78" customWidth="1"/>
    <col min="9472" max="9472" width="16.75" style="78" customWidth="1"/>
    <col min="9473" max="9473" width="17.25" style="78" customWidth="1"/>
    <col min="9474" max="9474" width="18.25" style="78" customWidth="1"/>
    <col min="9475" max="9475" width="14.25" style="78" customWidth="1"/>
    <col min="9476" max="9477" width="9" style="78" customWidth="1"/>
    <col min="9478" max="9478" width="16.75" style="78" customWidth="1"/>
    <col min="9479" max="9479" width="18.25" style="78" customWidth="1"/>
    <col min="9480" max="9720" width="9" style="78" customWidth="1"/>
    <col min="9721" max="9721" width="6.25" style="78" customWidth="1"/>
    <col min="9722" max="9722" width="17.75" style="78" customWidth="1"/>
    <col min="9723" max="9723" width="48.75" style="78" customWidth="1"/>
    <col min="9724" max="9724" width="15.25" style="78" customWidth="1"/>
    <col min="9725" max="9725" width="17.25" style="78" customWidth="1"/>
    <col min="9726" max="9726" width="17.75" style="78" customWidth="1"/>
    <col min="9727" max="9727" width="18.75" style="78" customWidth="1"/>
    <col min="9728" max="9728" width="16.75" style="78" customWidth="1"/>
    <col min="9729" max="9729" width="17.25" style="78" customWidth="1"/>
    <col min="9730" max="9730" width="18.25" style="78" customWidth="1"/>
    <col min="9731" max="9731" width="14.25" style="78" customWidth="1"/>
    <col min="9732" max="9733" width="9" style="78" customWidth="1"/>
    <col min="9734" max="9734" width="16.75" style="78" customWidth="1"/>
    <col min="9735" max="9735" width="18.25" style="78" customWidth="1"/>
    <col min="9736" max="9976" width="9" style="78" customWidth="1"/>
    <col min="9977" max="9977" width="6.25" style="78" customWidth="1"/>
    <col min="9978" max="9978" width="17.75" style="78" customWidth="1"/>
    <col min="9979" max="9979" width="48.75" style="78" customWidth="1"/>
    <col min="9980" max="9980" width="15.25" style="78" customWidth="1"/>
    <col min="9981" max="9981" width="17.25" style="78" customWidth="1"/>
    <col min="9982" max="9982" width="17.75" style="78" customWidth="1"/>
    <col min="9983" max="9983" width="18.75" style="78" customWidth="1"/>
    <col min="9984" max="9984" width="16.75" style="78" customWidth="1"/>
    <col min="9985" max="9985" width="17.25" style="78" customWidth="1"/>
    <col min="9986" max="9986" width="18.25" style="78" customWidth="1"/>
    <col min="9987" max="9987" width="14.25" style="78" customWidth="1"/>
    <col min="9988" max="9989" width="9" style="78" customWidth="1"/>
    <col min="9990" max="9990" width="16.75" style="78" customWidth="1"/>
    <col min="9991" max="9991" width="18.25" style="78" customWidth="1"/>
    <col min="9992" max="10232" width="9" style="78" customWidth="1"/>
    <col min="10233" max="10233" width="6.25" style="78" customWidth="1"/>
    <col min="10234" max="10234" width="17.75" style="78" customWidth="1"/>
    <col min="10235" max="10235" width="48.75" style="78" customWidth="1"/>
    <col min="10236" max="10236" width="15.25" style="78" customWidth="1"/>
    <col min="10237" max="10237" width="17.25" style="78" customWidth="1"/>
    <col min="10238" max="10238" width="17.75" style="78" customWidth="1"/>
    <col min="10239" max="10239" width="18.75" style="78" customWidth="1"/>
    <col min="10240" max="10240" width="16.75" style="78" customWidth="1"/>
    <col min="10241" max="10241" width="17.25" style="78" customWidth="1"/>
    <col min="10242" max="10242" width="18.25" style="78" customWidth="1"/>
    <col min="10243" max="10243" width="14.25" style="78" customWidth="1"/>
    <col min="10244" max="10245" width="9" style="78" customWidth="1"/>
    <col min="10246" max="10246" width="16.75" style="78" customWidth="1"/>
    <col min="10247" max="10247" width="18.25" style="78" customWidth="1"/>
    <col min="10248" max="10488" width="9" style="78" customWidth="1"/>
    <col min="10489" max="10489" width="6.25" style="78" customWidth="1"/>
    <col min="10490" max="10490" width="17.75" style="78" customWidth="1"/>
    <col min="10491" max="10491" width="48.75" style="78" customWidth="1"/>
    <col min="10492" max="10492" width="15.25" style="78" customWidth="1"/>
    <col min="10493" max="10493" width="17.25" style="78" customWidth="1"/>
    <col min="10494" max="10494" width="17.75" style="78" customWidth="1"/>
    <col min="10495" max="10495" width="18.75" style="78" customWidth="1"/>
    <col min="10496" max="10496" width="16.75" style="78" customWidth="1"/>
    <col min="10497" max="10497" width="17.25" style="78" customWidth="1"/>
    <col min="10498" max="10498" width="18.25" style="78" customWidth="1"/>
    <col min="10499" max="10499" width="14.25" style="78" customWidth="1"/>
    <col min="10500" max="10501" width="9" style="78" customWidth="1"/>
    <col min="10502" max="10502" width="16.75" style="78" customWidth="1"/>
    <col min="10503" max="10503" width="18.25" style="78" customWidth="1"/>
    <col min="10504" max="10744" width="9" style="78" customWidth="1"/>
    <col min="10745" max="10745" width="6.25" style="78" customWidth="1"/>
    <col min="10746" max="10746" width="17.75" style="78" customWidth="1"/>
    <col min="10747" max="10747" width="48.75" style="78" customWidth="1"/>
    <col min="10748" max="10748" width="15.25" style="78" customWidth="1"/>
    <col min="10749" max="10749" width="17.25" style="78" customWidth="1"/>
    <col min="10750" max="10750" width="17.75" style="78" customWidth="1"/>
    <col min="10751" max="10751" width="18.75" style="78" customWidth="1"/>
    <col min="10752" max="10752" width="16.75" style="78" customWidth="1"/>
    <col min="10753" max="10753" width="17.25" style="78" customWidth="1"/>
    <col min="10754" max="10754" width="18.25" style="78" customWidth="1"/>
    <col min="10755" max="10755" width="14.25" style="78" customWidth="1"/>
    <col min="10756" max="10757" width="9" style="78" customWidth="1"/>
    <col min="10758" max="10758" width="16.75" style="78" customWidth="1"/>
    <col min="10759" max="10759" width="18.25" style="78" customWidth="1"/>
    <col min="10760" max="11000" width="9" style="78" customWidth="1"/>
    <col min="11001" max="11001" width="6.25" style="78" customWidth="1"/>
    <col min="11002" max="11002" width="17.75" style="78" customWidth="1"/>
    <col min="11003" max="11003" width="48.75" style="78" customWidth="1"/>
    <col min="11004" max="11004" width="15.25" style="78" customWidth="1"/>
    <col min="11005" max="11005" width="17.25" style="78" customWidth="1"/>
    <col min="11006" max="11006" width="17.75" style="78" customWidth="1"/>
    <col min="11007" max="11007" width="18.75" style="78" customWidth="1"/>
    <col min="11008" max="11008" width="16.75" style="78" customWidth="1"/>
    <col min="11009" max="11009" width="17.25" style="78" customWidth="1"/>
    <col min="11010" max="11010" width="18.25" style="78" customWidth="1"/>
    <col min="11011" max="11011" width="14.25" style="78" customWidth="1"/>
    <col min="11012" max="11013" width="9" style="78" customWidth="1"/>
    <col min="11014" max="11014" width="16.75" style="78" customWidth="1"/>
    <col min="11015" max="11015" width="18.25" style="78" customWidth="1"/>
    <col min="11016" max="11256" width="9" style="78" customWidth="1"/>
    <col min="11257" max="11257" width="6.25" style="78" customWidth="1"/>
    <col min="11258" max="11258" width="17.75" style="78" customWidth="1"/>
    <col min="11259" max="11259" width="48.75" style="78" customWidth="1"/>
    <col min="11260" max="11260" width="15.25" style="78" customWidth="1"/>
    <col min="11261" max="11261" width="17.25" style="78" customWidth="1"/>
    <col min="11262" max="11262" width="17.75" style="78" customWidth="1"/>
    <col min="11263" max="11263" width="18.75" style="78" customWidth="1"/>
    <col min="11264" max="11264" width="16.75" style="78" customWidth="1"/>
    <col min="11265" max="11265" width="17.25" style="78" customWidth="1"/>
    <col min="11266" max="11266" width="18.25" style="78" customWidth="1"/>
    <col min="11267" max="11267" width="14.25" style="78" customWidth="1"/>
    <col min="11268" max="11269" width="9" style="78" customWidth="1"/>
    <col min="11270" max="11270" width="16.75" style="78" customWidth="1"/>
    <col min="11271" max="11271" width="18.25" style="78" customWidth="1"/>
    <col min="11272" max="11512" width="9" style="78" customWidth="1"/>
    <col min="11513" max="11513" width="6.25" style="78" customWidth="1"/>
    <col min="11514" max="11514" width="17.75" style="78" customWidth="1"/>
    <col min="11515" max="11515" width="48.75" style="78" customWidth="1"/>
    <col min="11516" max="11516" width="15.25" style="78" customWidth="1"/>
    <col min="11517" max="11517" width="17.25" style="78" customWidth="1"/>
    <col min="11518" max="11518" width="17.75" style="78" customWidth="1"/>
    <col min="11519" max="11519" width="18.75" style="78" customWidth="1"/>
    <col min="11520" max="11520" width="16.75" style="78" customWidth="1"/>
    <col min="11521" max="11521" width="17.25" style="78" customWidth="1"/>
    <col min="11522" max="11522" width="18.25" style="78" customWidth="1"/>
    <col min="11523" max="11523" width="14.25" style="78" customWidth="1"/>
    <col min="11524" max="11525" width="9" style="78" customWidth="1"/>
    <col min="11526" max="11526" width="16.75" style="78" customWidth="1"/>
    <col min="11527" max="11527" width="18.25" style="78" customWidth="1"/>
    <col min="11528" max="11768" width="9" style="78" customWidth="1"/>
    <col min="11769" max="11769" width="6.25" style="78" customWidth="1"/>
    <col min="11770" max="11770" width="17.75" style="78" customWidth="1"/>
    <col min="11771" max="11771" width="48.75" style="78" customWidth="1"/>
    <col min="11772" max="11772" width="15.25" style="78" customWidth="1"/>
    <col min="11773" max="11773" width="17.25" style="78" customWidth="1"/>
    <col min="11774" max="11774" width="17.75" style="78" customWidth="1"/>
    <col min="11775" max="11775" width="18.75" style="78" customWidth="1"/>
    <col min="11776" max="11776" width="16.75" style="78" customWidth="1"/>
    <col min="11777" max="11777" width="17.25" style="78" customWidth="1"/>
    <col min="11778" max="11778" width="18.25" style="78" customWidth="1"/>
    <col min="11779" max="11779" width="14.25" style="78" customWidth="1"/>
    <col min="11780" max="11781" width="9" style="78" customWidth="1"/>
    <col min="11782" max="11782" width="16.75" style="78" customWidth="1"/>
    <col min="11783" max="11783" width="18.25" style="78" customWidth="1"/>
    <col min="11784" max="12024" width="9" style="78" customWidth="1"/>
    <col min="12025" max="12025" width="6.25" style="78" customWidth="1"/>
    <col min="12026" max="12026" width="17.75" style="78" customWidth="1"/>
    <col min="12027" max="12027" width="48.75" style="78" customWidth="1"/>
    <col min="12028" max="12028" width="15.25" style="78" customWidth="1"/>
    <col min="12029" max="12029" width="17.25" style="78" customWidth="1"/>
    <col min="12030" max="12030" width="17.75" style="78" customWidth="1"/>
    <col min="12031" max="12031" width="18.75" style="78" customWidth="1"/>
    <col min="12032" max="12032" width="16.75" style="78" customWidth="1"/>
    <col min="12033" max="12033" width="17.25" style="78" customWidth="1"/>
    <col min="12034" max="12034" width="18.25" style="78" customWidth="1"/>
    <col min="12035" max="12035" width="14.25" style="78" customWidth="1"/>
    <col min="12036" max="12037" width="9" style="78" customWidth="1"/>
    <col min="12038" max="12038" width="16.75" style="78" customWidth="1"/>
    <col min="12039" max="12039" width="18.25" style="78" customWidth="1"/>
    <col min="12040" max="12280" width="9" style="78" customWidth="1"/>
    <col min="12281" max="12281" width="6.25" style="78" customWidth="1"/>
    <col min="12282" max="12282" width="17.75" style="78" customWidth="1"/>
    <col min="12283" max="12283" width="48.75" style="78" customWidth="1"/>
    <col min="12284" max="12284" width="15.25" style="78" customWidth="1"/>
    <col min="12285" max="12285" width="17.25" style="78" customWidth="1"/>
    <col min="12286" max="12286" width="17.75" style="78" customWidth="1"/>
    <col min="12287" max="12287" width="18.75" style="78" customWidth="1"/>
    <col min="12288" max="12288" width="16.75" style="78" customWidth="1"/>
    <col min="12289" max="12289" width="17.25" style="78" customWidth="1"/>
    <col min="12290" max="12290" width="18.25" style="78" customWidth="1"/>
    <col min="12291" max="12291" width="14.25" style="78" customWidth="1"/>
    <col min="12292" max="12293" width="9" style="78" customWidth="1"/>
    <col min="12294" max="12294" width="16.75" style="78" customWidth="1"/>
    <col min="12295" max="12295" width="18.25" style="78" customWidth="1"/>
    <col min="12296" max="12536" width="9" style="78" customWidth="1"/>
    <col min="12537" max="12537" width="6.25" style="78" customWidth="1"/>
    <col min="12538" max="12538" width="17.75" style="78" customWidth="1"/>
    <col min="12539" max="12539" width="48.75" style="78" customWidth="1"/>
    <col min="12540" max="12540" width="15.25" style="78" customWidth="1"/>
    <col min="12541" max="12541" width="17.25" style="78" customWidth="1"/>
    <col min="12542" max="12542" width="17.75" style="78" customWidth="1"/>
    <col min="12543" max="12543" width="18.75" style="78" customWidth="1"/>
    <col min="12544" max="12544" width="16.75" style="78" customWidth="1"/>
    <col min="12545" max="12545" width="17.25" style="78" customWidth="1"/>
    <col min="12546" max="12546" width="18.25" style="78" customWidth="1"/>
    <col min="12547" max="12547" width="14.25" style="78" customWidth="1"/>
    <col min="12548" max="12549" width="9" style="78" customWidth="1"/>
    <col min="12550" max="12550" width="16.75" style="78" customWidth="1"/>
    <col min="12551" max="12551" width="18.25" style="78" customWidth="1"/>
    <col min="12552" max="12792" width="9" style="78" customWidth="1"/>
    <col min="12793" max="12793" width="6.25" style="78" customWidth="1"/>
    <col min="12794" max="12794" width="17.75" style="78" customWidth="1"/>
    <col min="12795" max="12795" width="48.75" style="78" customWidth="1"/>
    <col min="12796" max="12796" width="15.25" style="78" customWidth="1"/>
    <col min="12797" max="12797" width="17.25" style="78" customWidth="1"/>
    <col min="12798" max="12798" width="17.75" style="78" customWidth="1"/>
    <col min="12799" max="12799" width="18.75" style="78" customWidth="1"/>
    <col min="12800" max="12800" width="16.75" style="78" customWidth="1"/>
    <col min="12801" max="12801" width="17.25" style="78" customWidth="1"/>
    <col min="12802" max="12802" width="18.25" style="78" customWidth="1"/>
    <col min="12803" max="12803" width="14.25" style="78" customWidth="1"/>
    <col min="12804" max="12805" width="9" style="78" customWidth="1"/>
    <col min="12806" max="12806" width="16.75" style="78" customWidth="1"/>
    <col min="12807" max="12807" width="18.25" style="78" customWidth="1"/>
    <col min="12808" max="13048" width="9" style="78" customWidth="1"/>
    <col min="13049" max="13049" width="6.25" style="78" customWidth="1"/>
    <col min="13050" max="13050" width="17.75" style="78" customWidth="1"/>
    <col min="13051" max="13051" width="48.75" style="78" customWidth="1"/>
    <col min="13052" max="13052" width="15.25" style="78" customWidth="1"/>
    <col min="13053" max="13053" width="17.25" style="78" customWidth="1"/>
    <col min="13054" max="13054" width="17.75" style="78" customWidth="1"/>
    <col min="13055" max="13055" width="18.75" style="78" customWidth="1"/>
    <col min="13056" max="13056" width="16.75" style="78" customWidth="1"/>
    <col min="13057" max="13057" width="17.25" style="78" customWidth="1"/>
    <col min="13058" max="13058" width="18.25" style="78" customWidth="1"/>
    <col min="13059" max="13059" width="14.25" style="78" customWidth="1"/>
    <col min="13060" max="13061" width="9" style="78" customWidth="1"/>
    <col min="13062" max="13062" width="16.75" style="78" customWidth="1"/>
    <col min="13063" max="13063" width="18.25" style="78" customWidth="1"/>
    <col min="13064" max="13304" width="9" style="78" customWidth="1"/>
    <col min="13305" max="13305" width="6.25" style="78" customWidth="1"/>
    <col min="13306" max="13306" width="17.75" style="78" customWidth="1"/>
    <col min="13307" max="13307" width="48.75" style="78" customWidth="1"/>
    <col min="13308" max="13308" width="15.25" style="78" customWidth="1"/>
    <col min="13309" max="13309" width="17.25" style="78" customWidth="1"/>
    <col min="13310" max="13310" width="17.75" style="78" customWidth="1"/>
    <col min="13311" max="13311" width="18.75" style="78" customWidth="1"/>
    <col min="13312" max="13312" width="16.75" style="78" customWidth="1"/>
    <col min="13313" max="13313" width="17.25" style="78" customWidth="1"/>
    <col min="13314" max="13314" width="18.25" style="78" customWidth="1"/>
    <col min="13315" max="13315" width="14.25" style="78" customWidth="1"/>
    <col min="13316" max="13317" width="9" style="78" customWidth="1"/>
    <col min="13318" max="13318" width="16.75" style="78" customWidth="1"/>
    <col min="13319" max="13319" width="18.25" style="78" customWidth="1"/>
    <col min="13320" max="13560" width="9" style="78" customWidth="1"/>
    <col min="13561" max="13561" width="6.25" style="78" customWidth="1"/>
    <col min="13562" max="13562" width="17.75" style="78" customWidth="1"/>
    <col min="13563" max="13563" width="48.75" style="78" customWidth="1"/>
    <col min="13564" max="13564" width="15.25" style="78" customWidth="1"/>
    <col min="13565" max="13565" width="17.25" style="78" customWidth="1"/>
    <col min="13566" max="13566" width="17.75" style="78" customWidth="1"/>
    <col min="13567" max="13567" width="18.75" style="78" customWidth="1"/>
    <col min="13568" max="13568" width="16.75" style="78" customWidth="1"/>
    <col min="13569" max="13569" width="17.25" style="78" customWidth="1"/>
    <col min="13570" max="13570" width="18.25" style="78" customWidth="1"/>
    <col min="13571" max="13571" width="14.25" style="78" customWidth="1"/>
    <col min="13572" max="13573" width="9" style="78" customWidth="1"/>
    <col min="13574" max="13574" width="16.75" style="78" customWidth="1"/>
    <col min="13575" max="13575" width="18.25" style="78" customWidth="1"/>
    <col min="13576" max="13816" width="9" style="78" customWidth="1"/>
    <col min="13817" max="13817" width="6.25" style="78" customWidth="1"/>
    <col min="13818" max="13818" width="17.75" style="78" customWidth="1"/>
    <col min="13819" max="13819" width="48.75" style="78" customWidth="1"/>
    <col min="13820" max="13820" width="15.25" style="78" customWidth="1"/>
    <col min="13821" max="13821" width="17.25" style="78" customWidth="1"/>
    <col min="13822" max="13822" width="17.75" style="78" customWidth="1"/>
    <col min="13823" max="13823" width="18.75" style="78" customWidth="1"/>
    <col min="13824" max="13824" width="16.75" style="78" customWidth="1"/>
    <col min="13825" max="13825" width="17.25" style="78" customWidth="1"/>
    <col min="13826" max="13826" width="18.25" style="78" customWidth="1"/>
    <col min="13827" max="13827" width="14.25" style="78" customWidth="1"/>
    <col min="13828" max="13829" width="9" style="78" customWidth="1"/>
    <col min="13830" max="13830" width="16.75" style="78" customWidth="1"/>
    <col min="13831" max="13831" width="18.25" style="78" customWidth="1"/>
    <col min="13832" max="14072" width="9" style="78" customWidth="1"/>
    <col min="14073" max="14073" width="6.25" style="78" customWidth="1"/>
    <col min="14074" max="14074" width="17.75" style="78" customWidth="1"/>
    <col min="14075" max="14075" width="48.75" style="78" customWidth="1"/>
    <col min="14076" max="14076" width="15.25" style="78" customWidth="1"/>
    <col min="14077" max="14077" width="17.25" style="78" customWidth="1"/>
    <col min="14078" max="14078" width="17.75" style="78" customWidth="1"/>
    <col min="14079" max="14079" width="18.75" style="78" customWidth="1"/>
    <col min="14080" max="14080" width="16.75" style="78" customWidth="1"/>
    <col min="14081" max="14081" width="17.25" style="78" customWidth="1"/>
    <col min="14082" max="14082" width="18.25" style="78" customWidth="1"/>
    <col min="14083" max="14083" width="14.25" style="78" customWidth="1"/>
    <col min="14084" max="14085" width="9" style="78" customWidth="1"/>
    <col min="14086" max="14086" width="16.75" style="78" customWidth="1"/>
    <col min="14087" max="14087" width="18.25" style="78" customWidth="1"/>
    <col min="14088" max="14328" width="9" style="78" customWidth="1"/>
    <col min="14329" max="14329" width="6.25" style="78" customWidth="1"/>
    <col min="14330" max="14330" width="17.75" style="78" customWidth="1"/>
    <col min="14331" max="14331" width="48.75" style="78" customWidth="1"/>
    <col min="14332" max="14332" width="15.25" style="78" customWidth="1"/>
    <col min="14333" max="14333" width="17.25" style="78" customWidth="1"/>
    <col min="14334" max="14334" width="17.75" style="78" customWidth="1"/>
    <col min="14335" max="14335" width="18.75" style="78" customWidth="1"/>
    <col min="14336" max="14336" width="16.75" style="78" customWidth="1"/>
    <col min="14337" max="14337" width="17.25" style="78" customWidth="1"/>
    <col min="14338" max="14338" width="18.25" style="78" customWidth="1"/>
    <col min="14339" max="14339" width="14.25" style="78" customWidth="1"/>
    <col min="14340" max="14341" width="9" style="78" customWidth="1"/>
    <col min="14342" max="14342" width="16.75" style="78" customWidth="1"/>
    <col min="14343" max="14343" width="18.25" style="78" customWidth="1"/>
    <col min="14344" max="14584" width="9" style="78" customWidth="1"/>
    <col min="14585" max="14585" width="6.25" style="78" customWidth="1"/>
    <col min="14586" max="14586" width="17.75" style="78" customWidth="1"/>
    <col min="14587" max="14587" width="48.75" style="78" customWidth="1"/>
    <col min="14588" max="14588" width="15.25" style="78" customWidth="1"/>
    <col min="14589" max="14589" width="17.25" style="78" customWidth="1"/>
    <col min="14590" max="14590" width="17.75" style="78" customWidth="1"/>
    <col min="14591" max="14591" width="18.75" style="78" customWidth="1"/>
    <col min="14592" max="14592" width="16.75" style="78" customWidth="1"/>
    <col min="14593" max="14593" width="17.25" style="78" customWidth="1"/>
    <col min="14594" max="14594" width="18.25" style="78" customWidth="1"/>
    <col min="14595" max="14595" width="14.25" style="78" customWidth="1"/>
    <col min="14596" max="14597" width="9" style="78" customWidth="1"/>
    <col min="14598" max="14598" width="16.75" style="78" customWidth="1"/>
    <col min="14599" max="14599" width="18.25" style="78" customWidth="1"/>
    <col min="14600" max="14840" width="9" style="78" customWidth="1"/>
    <col min="14841" max="14841" width="6.25" style="78" customWidth="1"/>
    <col min="14842" max="14842" width="17.75" style="78" customWidth="1"/>
    <col min="14843" max="14843" width="48.75" style="78" customWidth="1"/>
    <col min="14844" max="14844" width="15.25" style="78" customWidth="1"/>
    <col min="14845" max="14845" width="17.25" style="78" customWidth="1"/>
    <col min="14846" max="14846" width="17.75" style="78" customWidth="1"/>
    <col min="14847" max="14847" width="18.75" style="78" customWidth="1"/>
    <col min="14848" max="14848" width="16.75" style="78" customWidth="1"/>
    <col min="14849" max="14849" width="17.25" style="78" customWidth="1"/>
    <col min="14850" max="14850" width="18.25" style="78" customWidth="1"/>
    <col min="14851" max="14851" width="14.25" style="78" customWidth="1"/>
    <col min="14852" max="14853" width="9" style="78" customWidth="1"/>
    <col min="14854" max="14854" width="16.75" style="78" customWidth="1"/>
    <col min="14855" max="14855" width="18.25" style="78" customWidth="1"/>
    <col min="14856" max="15096" width="9" style="78" customWidth="1"/>
    <col min="15097" max="15097" width="6.25" style="78" customWidth="1"/>
    <col min="15098" max="15098" width="17.75" style="78" customWidth="1"/>
    <col min="15099" max="15099" width="48.75" style="78" customWidth="1"/>
    <col min="15100" max="15100" width="15.25" style="78" customWidth="1"/>
    <col min="15101" max="15101" width="17.25" style="78" customWidth="1"/>
    <col min="15102" max="15102" width="17.75" style="78" customWidth="1"/>
    <col min="15103" max="15103" width="18.75" style="78" customWidth="1"/>
    <col min="15104" max="15104" width="16.75" style="78" customWidth="1"/>
    <col min="15105" max="15105" width="17.25" style="78" customWidth="1"/>
    <col min="15106" max="15106" width="18.25" style="78" customWidth="1"/>
    <col min="15107" max="15107" width="14.25" style="78" customWidth="1"/>
    <col min="15108" max="15109" width="9" style="78" customWidth="1"/>
    <col min="15110" max="15110" width="16.75" style="78" customWidth="1"/>
    <col min="15111" max="15111" width="18.25" style="78" customWidth="1"/>
    <col min="15112" max="15352" width="9" style="78" customWidth="1"/>
    <col min="15353" max="15353" width="6.25" style="78" customWidth="1"/>
    <col min="15354" max="15354" width="17.75" style="78" customWidth="1"/>
    <col min="15355" max="15355" width="48.75" style="78" customWidth="1"/>
    <col min="15356" max="15356" width="15.25" style="78" customWidth="1"/>
    <col min="15357" max="15357" width="17.25" style="78" customWidth="1"/>
    <col min="15358" max="15358" width="17.75" style="78" customWidth="1"/>
    <col min="15359" max="15359" width="18.75" style="78" customWidth="1"/>
    <col min="15360" max="15360" width="16.75" style="78" customWidth="1"/>
    <col min="15361" max="15361" width="17.25" style="78" customWidth="1"/>
    <col min="15362" max="15362" width="18.25" style="78" customWidth="1"/>
    <col min="15363" max="15363" width="14.25" style="78" customWidth="1"/>
    <col min="15364" max="15365" width="9" style="78" customWidth="1"/>
    <col min="15366" max="15366" width="16.75" style="78" customWidth="1"/>
    <col min="15367" max="15367" width="18.25" style="78" customWidth="1"/>
    <col min="15368" max="15608" width="9" style="78" customWidth="1"/>
    <col min="15609" max="15609" width="6.25" style="78" customWidth="1"/>
    <col min="15610" max="15610" width="17.75" style="78" customWidth="1"/>
    <col min="15611" max="15611" width="48.75" style="78" customWidth="1"/>
    <col min="15612" max="15612" width="15.25" style="78" customWidth="1"/>
    <col min="15613" max="15613" width="17.25" style="78" customWidth="1"/>
    <col min="15614" max="15614" width="17.75" style="78" customWidth="1"/>
    <col min="15615" max="15615" width="18.75" style="78" customWidth="1"/>
    <col min="15616" max="15616" width="16.75" style="78" customWidth="1"/>
    <col min="15617" max="15617" width="17.25" style="78" customWidth="1"/>
    <col min="15618" max="15618" width="18.25" style="78" customWidth="1"/>
    <col min="15619" max="15619" width="14.25" style="78" customWidth="1"/>
    <col min="15620" max="15621" width="9" style="78" customWidth="1"/>
    <col min="15622" max="15622" width="16.75" style="78" customWidth="1"/>
    <col min="15623" max="15623" width="18.25" style="78" customWidth="1"/>
    <col min="15624" max="15864" width="9" style="78" customWidth="1"/>
    <col min="15865" max="15865" width="6.25" style="78" customWidth="1"/>
    <col min="15866" max="15866" width="17.75" style="78" customWidth="1"/>
    <col min="15867" max="15867" width="48.75" style="78" customWidth="1"/>
    <col min="15868" max="15868" width="15.25" style="78" customWidth="1"/>
    <col min="15869" max="15869" width="17.25" style="78" customWidth="1"/>
    <col min="15870" max="15870" width="17.75" style="78" customWidth="1"/>
    <col min="15871" max="15871" width="18.75" style="78" customWidth="1"/>
    <col min="15872" max="15872" width="16.75" style="78" customWidth="1"/>
    <col min="15873" max="15873" width="17.25" style="78" customWidth="1"/>
    <col min="15874" max="15874" width="18.25" style="78" customWidth="1"/>
    <col min="15875" max="15875" width="14.25" style="78" customWidth="1"/>
    <col min="15876" max="15877" width="9" style="78" customWidth="1"/>
    <col min="15878" max="15878" width="16.75" style="78" customWidth="1"/>
    <col min="15879" max="15879" width="18.25" style="78" customWidth="1"/>
    <col min="15880" max="16120" width="9" style="78" customWidth="1"/>
    <col min="16121" max="16121" width="6.25" style="78" customWidth="1"/>
    <col min="16122" max="16122" width="17.75" style="78" customWidth="1"/>
    <col min="16123" max="16123" width="48.75" style="78" customWidth="1"/>
    <col min="16124" max="16124" width="15.25" style="78" customWidth="1"/>
    <col min="16125" max="16125" width="17.25" style="78" customWidth="1"/>
    <col min="16126" max="16126" width="17.75" style="78" customWidth="1"/>
    <col min="16127" max="16127" width="18.75" style="78" customWidth="1"/>
    <col min="16128" max="16128" width="16.75" style="78" customWidth="1"/>
    <col min="16129" max="16129" width="17.25" style="78" customWidth="1"/>
    <col min="16130" max="16130" width="18.25" style="78" customWidth="1"/>
    <col min="16131" max="16131" width="14.25" style="78" customWidth="1"/>
    <col min="16132" max="16133" width="9" style="78" customWidth="1"/>
    <col min="16134" max="16134" width="16.75" style="78" customWidth="1"/>
    <col min="16135" max="16135" width="18.25" style="78" customWidth="1"/>
    <col min="16136" max="16384" width="9" style="78" customWidth="1"/>
  </cols>
  <sheetData>
    <row r="1" spans="1:9">
      <c r="A1" s="4" t="s">
        <v>125</v>
      </c>
    </row>
    <row r="2" spans="1:9" ht="21" customHeight="1">
      <c r="A2" s="726" t="s">
        <v>2236</v>
      </c>
      <c r="B2" s="727"/>
      <c r="C2" s="727"/>
      <c r="D2" s="728"/>
      <c r="E2" s="727"/>
      <c r="F2" s="727"/>
      <c r="G2" s="729"/>
      <c r="H2" s="727"/>
    </row>
    <row r="3" spans="1:9" s="76" customFormat="1" ht="15.75" customHeight="1">
      <c r="A3" s="730" t="str">
        <f>"评估基准日："&amp;TEXT(基本信息输入表!M7,"yyyy年mm月dd日")</f>
        <v>评估基准日：2025年07月31日</v>
      </c>
      <c r="B3" s="731"/>
      <c r="C3" s="731"/>
      <c r="D3" s="731"/>
      <c r="E3" s="731"/>
      <c r="F3" s="731"/>
      <c r="G3" s="731"/>
      <c r="H3" s="82" t="s">
        <v>2237</v>
      </c>
    </row>
    <row r="4" spans="1:9" s="76" customFormat="1" ht="15.75" customHeight="1">
      <c r="A4" s="730"/>
      <c r="B4" s="731"/>
      <c r="C4" s="731"/>
      <c r="D4" s="731"/>
      <c r="E4" s="731"/>
      <c r="F4" s="731"/>
      <c r="G4" s="731"/>
      <c r="H4" s="731"/>
    </row>
    <row r="5" spans="1:9" s="76" customFormat="1" ht="15.75" customHeight="1">
      <c r="A5" s="83" t="str">
        <f>基本信息输入表!K6&amp;"："&amp;基本信息输入表!M6</f>
        <v>被评估单位：西安曲江影视投资（集团）有限公司</v>
      </c>
      <c r="B5" s="83"/>
      <c r="D5" s="81"/>
      <c r="G5" s="732" t="s">
        <v>383</v>
      </c>
      <c r="H5" s="731"/>
    </row>
    <row r="6" spans="1:9" s="77" customFormat="1" ht="15.75" customHeight="1">
      <c r="A6" s="84" t="s">
        <v>127</v>
      </c>
      <c r="B6" s="84" t="s">
        <v>1029</v>
      </c>
      <c r="C6" s="84" t="s">
        <v>2238</v>
      </c>
      <c r="D6" s="84" t="s">
        <v>733</v>
      </c>
      <c r="E6" s="84" t="s">
        <v>412</v>
      </c>
      <c r="F6" s="84" t="s">
        <v>413</v>
      </c>
      <c r="G6" s="85" t="s">
        <v>415</v>
      </c>
      <c r="H6" s="84" t="s">
        <v>143</v>
      </c>
      <c r="I6" s="2" t="s">
        <v>516</v>
      </c>
    </row>
    <row r="7" spans="1:9" s="77" customFormat="1" ht="15.75" customHeight="1">
      <c r="A7" s="86" t="str">
        <f t="shared" ref="A7:A29" si="0">IF(B7="","",ROW()-7)</f>
        <v/>
      </c>
      <c r="B7" s="87"/>
      <c r="C7" s="88"/>
      <c r="D7" s="89"/>
      <c r="E7" s="90"/>
      <c r="F7" s="90"/>
      <c r="G7" s="90" t="str">
        <f t="shared" ref="G7:G30" si="1">IF(E7=0,"",(F7-E7)/E7*100)</f>
        <v/>
      </c>
      <c r="H7" s="91"/>
      <c r="I7" s="81" t="s">
        <v>2239</v>
      </c>
    </row>
    <row r="8" spans="1:9" s="77" customFormat="1" ht="15.75" customHeight="1">
      <c r="A8" s="86" t="str">
        <f t="shared" si="0"/>
        <v/>
      </c>
      <c r="B8" s="87"/>
      <c r="C8" s="88"/>
      <c r="D8" s="89"/>
      <c r="E8" s="90"/>
      <c r="F8" s="90"/>
      <c r="G8" s="90" t="str">
        <f t="shared" si="1"/>
        <v/>
      </c>
      <c r="H8" s="91"/>
      <c r="I8" s="81" t="s">
        <v>2240</v>
      </c>
    </row>
    <row r="9" spans="1:9" s="77" customFormat="1" ht="15.75" customHeight="1">
      <c r="A9" s="86" t="str">
        <f t="shared" si="0"/>
        <v/>
      </c>
      <c r="B9" s="87"/>
      <c r="C9" s="88"/>
      <c r="D9" s="89"/>
      <c r="E9" s="90"/>
      <c r="F9" s="90"/>
      <c r="G9" s="90" t="str">
        <f t="shared" si="1"/>
        <v/>
      </c>
      <c r="H9" s="91"/>
      <c r="I9" s="81" t="s">
        <v>2241</v>
      </c>
    </row>
    <row r="10" spans="1:9" s="77" customFormat="1" ht="15.75" customHeight="1">
      <c r="A10" s="86" t="str">
        <f t="shared" si="0"/>
        <v/>
      </c>
      <c r="B10" s="87"/>
      <c r="C10" s="88"/>
      <c r="D10" s="89"/>
      <c r="E10" s="90"/>
      <c r="F10" s="90"/>
      <c r="G10" s="90" t="str">
        <f t="shared" si="1"/>
        <v/>
      </c>
      <c r="H10" s="91"/>
      <c r="I10" s="81" t="s">
        <v>2242</v>
      </c>
    </row>
    <row r="11" spans="1:9" s="77" customFormat="1" ht="15.75" customHeight="1">
      <c r="A11" s="86" t="str">
        <f t="shared" si="0"/>
        <v/>
      </c>
      <c r="B11" s="87"/>
      <c r="C11" s="88"/>
      <c r="D11" s="89"/>
      <c r="E11" s="90"/>
      <c r="F11" s="90"/>
      <c r="G11" s="90" t="str">
        <f t="shared" si="1"/>
        <v/>
      </c>
      <c r="H11" s="91"/>
      <c r="I11" s="81" t="s">
        <v>2243</v>
      </c>
    </row>
    <row r="12" spans="1:9" s="77" customFormat="1" ht="15.75" customHeight="1">
      <c r="A12" s="86" t="str">
        <f t="shared" si="0"/>
        <v/>
      </c>
      <c r="B12" s="87"/>
      <c r="C12" s="88"/>
      <c r="D12" s="89"/>
      <c r="E12" s="90"/>
      <c r="F12" s="90"/>
      <c r="G12" s="90" t="str">
        <f t="shared" si="1"/>
        <v/>
      </c>
      <c r="H12" s="91"/>
      <c r="I12" s="81" t="s">
        <v>2244</v>
      </c>
    </row>
    <row r="13" spans="1:9" s="77" customFormat="1" ht="15.75" customHeight="1">
      <c r="A13" s="86" t="str">
        <f t="shared" si="0"/>
        <v/>
      </c>
      <c r="B13" s="87"/>
      <c r="C13" s="88"/>
      <c r="D13" s="89"/>
      <c r="E13" s="90"/>
      <c r="F13" s="90"/>
      <c r="G13" s="90" t="str">
        <f t="shared" si="1"/>
        <v/>
      </c>
      <c r="H13" s="91"/>
      <c r="I13" s="81" t="s">
        <v>2245</v>
      </c>
    </row>
    <row r="14" spans="1:9" s="77" customFormat="1" ht="15.75" customHeight="1">
      <c r="A14" s="86" t="str">
        <f t="shared" si="0"/>
        <v/>
      </c>
      <c r="B14" s="87"/>
      <c r="C14" s="88"/>
      <c r="D14" s="89"/>
      <c r="E14" s="90"/>
      <c r="F14" s="90"/>
      <c r="G14" s="90" t="str">
        <f t="shared" si="1"/>
        <v/>
      </c>
      <c r="H14" s="91"/>
      <c r="I14" s="81" t="s">
        <v>2246</v>
      </c>
    </row>
    <row r="15" spans="1:9" s="77" customFormat="1" ht="15.75" customHeight="1">
      <c r="A15" s="86" t="str">
        <f t="shared" si="0"/>
        <v/>
      </c>
      <c r="B15" s="87"/>
      <c r="C15" s="88"/>
      <c r="D15" s="89"/>
      <c r="E15" s="90"/>
      <c r="F15" s="90"/>
      <c r="G15" s="90" t="str">
        <f t="shared" si="1"/>
        <v/>
      </c>
      <c r="H15" s="91"/>
      <c r="I15" s="81" t="s">
        <v>2247</v>
      </c>
    </row>
    <row r="16" spans="1:9" s="77" customFormat="1" ht="15.75" customHeight="1">
      <c r="A16" s="86" t="str">
        <f t="shared" si="0"/>
        <v/>
      </c>
      <c r="B16" s="87"/>
      <c r="C16" s="88"/>
      <c r="D16" s="89"/>
      <c r="E16" s="90"/>
      <c r="F16" s="90"/>
      <c r="G16" s="90" t="str">
        <f t="shared" si="1"/>
        <v/>
      </c>
      <c r="H16" s="91"/>
      <c r="I16" s="81" t="s">
        <v>2248</v>
      </c>
    </row>
    <row r="17" spans="1:9" s="77" customFormat="1" ht="15.75" customHeight="1">
      <c r="A17" s="86" t="str">
        <f t="shared" si="0"/>
        <v/>
      </c>
      <c r="B17" s="87"/>
      <c r="C17" s="88"/>
      <c r="D17" s="89"/>
      <c r="E17" s="90"/>
      <c r="F17" s="90"/>
      <c r="G17" s="90" t="str">
        <f t="shared" si="1"/>
        <v/>
      </c>
      <c r="H17" s="91"/>
      <c r="I17" s="81" t="s">
        <v>2249</v>
      </c>
    </row>
    <row r="18" spans="1:9" s="77" customFormat="1" ht="15.75" customHeight="1">
      <c r="A18" s="86" t="str">
        <f t="shared" si="0"/>
        <v/>
      </c>
      <c r="B18" s="87"/>
      <c r="C18" s="88"/>
      <c r="D18" s="89"/>
      <c r="E18" s="90"/>
      <c r="F18" s="90"/>
      <c r="G18" s="90" t="str">
        <f t="shared" si="1"/>
        <v/>
      </c>
      <c r="H18" s="91"/>
      <c r="I18" s="81" t="s">
        <v>2250</v>
      </c>
    </row>
    <row r="19" spans="1:9" s="77" customFormat="1" ht="15.75" customHeight="1">
      <c r="A19" s="86" t="str">
        <f t="shared" si="0"/>
        <v/>
      </c>
      <c r="B19" s="87"/>
      <c r="C19" s="88"/>
      <c r="D19" s="89"/>
      <c r="E19" s="90"/>
      <c r="F19" s="90"/>
      <c r="G19" s="90" t="str">
        <f t="shared" si="1"/>
        <v/>
      </c>
      <c r="H19" s="91"/>
      <c r="I19" s="81" t="s">
        <v>2251</v>
      </c>
    </row>
    <row r="20" spans="1:9" s="77" customFormat="1" ht="15.75" customHeight="1">
      <c r="A20" s="86" t="str">
        <f t="shared" si="0"/>
        <v/>
      </c>
      <c r="B20" s="87"/>
      <c r="C20" s="88"/>
      <c r="D20" s="89"/>
      <c r="E20" s="90"/>
      <c r="F20" s="90"/>
      <c r="G20" s="90" t="str">
        <f t="shared" si="1"/>
        <v/>
      </c>
      <c r="H20" s="91"/>
      <c r="I20" s="81" t="s">
        <v>2252</v>
      </c>
    </row>
    <row r="21" spans="1:9" s="77" customFormat="1" ht="15.75" customHeight="1">
      <c r="A21" s="86" t="str">
        <f t="shared" si="0"/>
        <v/>
      </c>
      <c r="B21" s="87"/>
      <c r="C21" s="88"/>
      <c r="D21" s="89"/>
      <c r="E21" s="90"/>
      <c r="F21" s="90"/>
      <c r="G21" s="90" t="str">
        <f t="shared" si="1"/>
        <v/>
      </c>
      <c r="H21" s="91"/>
      <c r="I21" s="81" t="s">
        <v>2253</v>
      </c>
    </row>
    <row r="22" spans="1:9" s="77" customFormat="1" ht="15.75" customHeight="1">
      <c r="A22" s="86" t="str">
        <f t="shared" si="0"/>
        <v/>
      </c>
      <c r="B22" s="87"/>
      <c r="C22" s="88"/>
      <c r="D22" s="89"/>
      <c r="E22" s="90"/>
      <c r="F22" s="90"/>
      <c r="G22" s="90" t="str">
        <f t="shared" si="1"/>
        <v/>
      </c>
      <c r="H22" s="91"/>
      <c r="I22" s="81" t="s">
        <v>2254</v>
      </c>
    </row>
    <row r="23" spans="1:9" s="77" customFormat="1" ht="15.75" customHeight="1">
      <c r="A23" s="86" t="str">
        <f t="shared" si="0"/>
        <v/>
      </c>
      <c r="B23" s="87"/>
      <c r="C23" s="88"/>
      <c r="D23" s="89"/>
      <c r="E23" s="90"/>
      <c r="F23" s="90"/>
      <c r="G23" s="90" t="str">
        <f t="shared" si="1"/>
        <v/>
      </c>
      <c r="H23" s="91"/>
      <c r="I23" s="81" t="s">
        <v>2255</v>
      </c>
    </row>
    <row r="24" spans="1:9" s="77" customFormat="1" ht="15.75" customHeight="1">
      <c r="A24" s="86" t="str">
        <f t="shared" si="0"/>
        <v/>
      </c>
      <c r="B24" s="87"/>
      <c r="C24" s="88"/>
      <c r="D24" s="89"/>
      <c r="E24" s="90"/>
      <c r="F24" s="90"/>
      <c r="G24" s="90" t="str">
        <f t="shared" si="1"/>
        <v/>
      </c>
      <c r="H24" s="91"/>
      <c r="I24" s="81" t="s">
        <v>2256</v>
      </c>
    </row>
    <row r="25" spans="1:9" s="77" customFormat="1" ht="15.75" customHeight="1">
      <c r="A25" s="86" t="str">
        <f t="shared" si="0"/>
        <v/>
      </c>
      <c r="B25" s="87"/>
      <c r="C25" s="88"/>
      <c r="D25" s="89"/>
      <c r="E25" s="90"/>
      <c r="F25" s="90"/>
      <c r="G25" s="90" t="str">
        <f t="shared" si="1"/>
        <v/>
      </c>
      <c r="H25" s="91"/>
      <c r="I25" s="81" t="s">
        <v>2257</v>
      </c>
    </row>
    <row r="26" spans="1:9" s="77" customFormat="1" ht="15.75" customHeight="1">
      <c r="A26" s="86" t="str">
        <f t="shared" si="0"/>
        <v/>
      </c>
      <c r="B26" s="86"/>
      <c r="C26" s="88"/>
      <c r="D26" s="89"/>
      <c r="E26" s="90"/>
      <c r="F26" s="90"/>
      <c r="G26" s="90" t="str">
        <f t="shared" si="1"/>
        <v/>
      </c>
      <c r="H26" s="91"/>
      <c r="I26" s="81" t="s">
        <v>2258</v>
      </c>
    </row>
    <row r="27" spans="1:9" s="77" customFormat="1" ht="15.75" customHeight="1">
      <c r="A27" s="86" t="str">
        <f t="shared" si="0"/>
        <v/>
      </c>
      <c r="B27" s="86"/>
      <c r="C27" s="88"/>
      <c r="D27" s="89"/>
      <c r="E27" s="90"/>
      <c r="F27" s="90"/>
      <c r="G27" s="90" t="str">
        <f t="shared" si="1"/>
        <v/>
      </c>
      <c r="H27" s="91"/>
      <c r="I27" s="81" t="s">
        <v>2259</v>
      </c>
    </row>
    <row r="28" spans="1:9" s="77" customFormat="1" ht="15.75" customHeight="1">
      <c r="A28" s="86" t="str">
        <f t="shared" si="0"/>
        <v/>
      </c>
      <c r="B28" s="86"/>
      <c r="C28" s="88"/>
      <c r="D28" s="89"/>
      <c r="E28" s="90"/>
      <c r="F28" s="90"/>
      <c r="G28" s="90" t="str">
        <f t="shared" si="1"/>
        <v/>
      </c>
      <c r="H28" s="91"/>
      <c r="I28" s="81" t="s">
        <v>2260</v>
      </c>
    </row>
    <row r="29" spans="1:9" s="77" customFormat="1" ht="15.75" customHeight="1">
      <c r="A29" s="86" t="str">
        <f t="shared" si="0"/>
        <v/>
      </c>
      <c r="B29" s="86"/>
      <c r="C29" s="88"/>
      <c r="D29" s="89"/>
      <c r="E29" s="90"/>
      <c r="F29" s="90"/>
      <c r="G29" s="90" t="str">
        <f t="shared" si="1"/>
        <v/>
      </c>
      <c r="H29" s="91"/>
      <c r="I29" s="81" t="s">
        <v>2261</v>
      </c>
    </row>
    <row r="30" spans="1:9" s="77" customFormat="1" ht="15.75" customHeight="1">
      <c r="A30" s="91" t="s">
        <v>2262</v>
      </c>
      <c r="B30" s="91"/>
      <c r="C30" s="84"/>
      <c r="D30" s="84"/>
      <c r="E30" s="90">
        <f>SUM(E7:E29)</f>
        <v>0</v>
      </c>
      <c r="F30" s="90">
        <f>SUM(F7:F29)</f>
        <v>0</v>
      </c>
      <c r="G30" s="90" t="str">
        <f t="shared" si="1"/>
        <v/>
      </c>
      <c r="H30" s="91"/>
    </row>
    <row r="31" spans="1:9" s="77" customFormat="1" ht="15.75" customHeight="1">
      <c r="A31" s="76" t="str">
        <f>基本信息输入表!$K$6&amp;"填表人："&amp;基本信息输入表!$M$67</f>
        <v>被评估单位填表人：</v>
      </c>
      <c r="B31" s="76"/>
      <c r="C31" s="92"/>
      <c r="D31" s="93"/>
      <c r="E31" s="94"/>
      <c r="F31" s="94" t="str">
        <f>"评估人员："&amp;基本信息输入表!$Q$66</f>
        <v>评估人员：</v>
      </c>
      <c r="G31" s="94"/>
      <c r="H31" s="76"/>
      <c r="I31" s="77" t="s">
        <v>432</v>
      </c>
    </row>
    <row r="32" spans="1:9" s="77" customFormat="1" ht="12.75">
      <c r="A32" s="77" t="str">
        <f>"填表日期："&amp;YEAR(基本信息输入表!$O$66)&amp;"年"&amp;MONTH(基本信息输入表!$O$66)&amp;"月"&amp;DAY(基本信息输入表!$O$66)&amp;"日"</f>
        <v>填表日期：1900年1月0日</v>
      </c>
      <c r="D32" s="95"/>
      <c r="G32" s="96"/>
    </row>
    <row r="33" spans="1:9">
      <c r="A33" s="77"/>
      <c r="B33" s="77"/>
      <c r="C33" s="77"/>
      <c r="D33" s="95"/>
      <c r="E33" s="77"/>
      <c r="F33" s="77"/>
      <c r="G33" s="96"/>
      <c r="H33" s="77"/>
      <c r="I33" s="77"/>
    </row>
  </sheetData>
  <mergeCells count="4">
    <mergeCell ref="A2:H2"/>
    <mergeCell ref="A3:G3"/>
    <mergeCell ref="A4:H4"/>
    <mergeCell ref="G5:H5"/>
  </mergeCells>
  <phoneticPr fontId="33" type="noConversion"/>
  <hyperlinks>
    <hyperlink ref="A1" location="索引目录!A1" display="返回索引目录" xr:uid="{00000000-0004-0000-4600-000000000000}"/>
  </hyperlinks>
  <printOptions horizontalCentered="1"/>
  <pageMargins left="0.98402777777777795" right="0.98402777777777795" top="0.98402777777777795" bottom="0.98402777777777795" header="0.47222222222222199" footer="0.35416666666666702"/>
  <pageSetup paperSize="9" scale="98"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08"/>
  <sheetViews>
    <sheetView showGridLines="0" topLeftCell="B1" zoomScale="96" zoomScaleNormal="96" workbookViewId="0">
      <selection activeCell="L20" sqref="L20"/>
    </sheetView>
  </sheetViews>
  <sheetFormatPr defaultColWidth="9" defaultRowHeight="14.25"/>
  <cols>
    <col min="1" max="1" width="1.5" style="395" customWidth="1"/>
    <col min="2" max="2" width="214.25" style="395" customWidth="1"/>
    <col min="3" max="4" width="9" style="395" customWidth="1"/>
    <col min="5" max="16384" width="9" style="395"/>
  </cols>
  <sheetData>
    <row r="1" spans="1:4" ht="43.15" customHeight="1">
      <c r="A1" s="396"/>
      <c r="B1" s="397" t="s">
        <v>216</v>
      </c>
      <c r="C1" s="396"/>
      <c r="D1" s="396"/>
    </row>
    <row r="2" spans="1:4" ht="19.5" customHeight="1">
      <c r="A2" s="396"/>
      <c r="B2" s="398"/>
      <c r="C2" s="396"/>
      <c r="D2" s="396"/>
    </row>
    <row r="3" spans="1:4" s="388" customFormat="1" ht="18.75" customHeight="1">
      <c r="A3" s="399"/>
      <c r="B3" s="400" t="s">
        <v>217</v>
      </c>
      <c r="C3" s="399"/>
      <c r="D3" s="399"/>
    </row>
    <row r="4" spans="1:4" s="388" customFormat="1" ht="18.75" customHeight="1">
      <c r="A4" s="399"/>
      <c r="B4" s="401" t="s">
        <v>218</v>
      </c>
      <c r="C4" s="399"/>
      <c r="D4" s="399"/>
    </row>
    <row r="5" spans="1:4" s="388" customFormat="1" ht="51" customHeight="1">
      <c r="B5" s="402" t="s">
        <v>219</v>
      </c>
    </row>
    <row r="6" spans="1:4" s="388" customFormat="1" ht="88.5" customHeight="1">
      <c r="A6" s="399"/>
      <c r="B6" s="401" t="s">
        <v>220</v>
      </c>
      <c r="C6" s="399"/>
      <c r="D6" s="399"/>
    </row>
    <row r="7" spans="1:4" s="388" customFormat="1" ht="18.75" customHeight="1">
      <c r="A7" s="399"/>
      <c r="B7" s="403" t="s">
        <v>221</v>
      </c>
      <c r="C7" s="399"/>
      <c r="D7" s="399"/>
    </row>
    <row r="8" spans="1:4" s="388" customFormat="1" ht="83.25" customHeight="1">
      <c r="B8" s="402" t="s">
        <v>222</v>
      </c>
    </row>
    <row r="9" spans="1:4" s="388" customFormat="1" ht="19.5" customHeight="1">
      <c r="B9" s="404" t="s">
        <v>223</v>
      </c>
    </row>
    <row r="10" spans="1:4" s="388" customFormat="1" ht="52.5" customHeight="1">
      <c r="B10" s="404" t="s">
        <v>224</v>
      </c>
    </row>
    <row r="11" spans="1:4" s="388" customFormat="1" ht="40.9" customHeight="1">
      <c r="B11" s="404" t="s">
        <v>225</v>
      </c>
    </row>
    <row r="12" spans="1:4" s="388" customFormat="1" ht="55.9" customHeight="1">
      <c r="B12" s="404" t="s">
        <v>226</v>
      </c>
    </row>
    <row r="13" spans="1:4" s="388" customFormat="1" ht="50.25" customHeight="1">
      <c r="B13" s="404" t="s">
        <v>227</v>
      </c>
    </row>
    <row r="14" spans="1:4" s="388" customFormat="1" ht="52.5" customHeight="1">
      <c r="B14" s="404" t="s">
        <v>228</v>
      </c>
    </row>
    <row r="15" spans="1:4" s="388" customFormat="1" ht="50.25" customHeight="1">
      <c r="B15" s="404" t="s">
        <v>229</v>
      </c>
    </row>
    <row r="16" spans="1:4" s="388" customFormat="1" ht="18.75" customHeight="1">
      <c r="B16" s="405" t="s">
        <v>230</v>
      </c>
    </row>
    <row r="17" spans="2:2" s="388" customFormat="1" ht="22.9" customHeight="1">
      <c r="B17" s="405" t="s">
        <v>231</v>
      </c>
    </row>
    <row r="18" spans="2:2" s="388" customFormat="1" ht="26.65" customHeight="1">
      <c r="B18" s="406" t="s">
        <v>232</v>
      </c>
    </row>
    <row r="19" spans="2:2" s="388" customFormat="1" ht="50.25" customHeight="1">
      <c r="B19" s="404" t="s">
        <v>233</v>
      </c>
    </row>
    <row r="20" spans="2:2" s="388" customFormat="1" ht="45.4" customHeight="1">
      <c r="B20" s="404" t="s">
        <v>234</v>
      </c>
    </row>
    <row r="21" spans="2:2" s="388" customFormat="1" ht="25.9" customHeight="1">
      <c r="B21" s="406" t="s">
        <v>235</v>
      </c>
    </row>
    <row r="22" spans="2:2" s="388" customFormat="1" ht="48.75" customHeight="1">
      <c r="B22" s="404" t="s">
        <v>236</v>
      </c>
    </row>
    <row r="23" spans="2:2" s="388" customFormat="1" ht="23.65" customHeight="1">
      <c r="B23" s="406" t="s">
        <v>237</v>
      </c>
    </row>
    <row r="24" spans="2:2" s="388" customFormat="1" ht="46.5" customHeight="1">
      <c r="B24" s="404" t="s">
        <v>238</v>
      </c>
    </row>
    <row r="25" spans="2:2" s="388" customFormat="1" ht="27.4" customHeight="1">
      <c r="B25" s="404" t="s">
        <v>239</v>
      </c>
    </row>
    <row r="26" spans="2:2" s="388" customFormat="1" ht="24.4" customHeight="1">
      <c r="B26" s="406" t="s">
        <v>240</v>
      </c>
    </row>
    <row r="27" spans="2:2" s="388" customFormat="1" ht="24.4" customHeight="1">
      <c r="B27" s="404" t="s">
        <v>241</v>
      </c>
    </row>
    <row r="28" spans="2:2" s="388" customFormat="1" ht="24.4" customHeight="1">
      <c r="B28" s="404" t="s">
        <v>242</v>
      </c>
    </row>
    <row r="29" spans="2:2" s="388" customFormat="1" ht="24.4" customHeight="1">
      <c r="B29" s="404" t="s">
        <v>243</v>
      </c>
    </row>
    <row r="30" spans="2:2" s="388" customFormat="1" ht="77.650000000000006" customHeight="1">
      <c r="B30" s="404" t="s">
        <v>244</v>
      </c>
    </row>
    <row r="31" spans="2:2" s="388" customFormat="1" ht="35.25" customHeight="1">
      <c r="B31" s="404" t="s">
        <v>245</v>
      </c>
    </row>
    <row r="32" spans="2:2" s="388" customFormat="1" ht="37.9" customHeight="1">
      <c r="B32" s="406" t="s">
        <v>246</v>
      </c>
    </row>
    <row r="33" spans="2:2" s="388" customFormat="1" ht="30" customHeight="1">
      <c r="B33" s="404" t="s">
        <v>247</v>
      </c>
    </row>
    <row r="34" spans="2:2" s="388" customFormat="1" ht="22.9" customHeight="1">
      <c r="B34" s="406" t="s">
        <v>248</v>
      </c>
    </row>
    <row r="35" spans="2:2" s="388" customFormat="1" ht="22.9" customHeight="1">
      <c r="B35" s="404" t="s">
        <v>249</v>
      </c>
    </row>
    <row r="36" spans="2:2" s="388" customFormat="1" ht="22.9" customHeight="1">
      <c r="B36" s="404" t="s">
        <v>250</v>
      </c>
    </row>
    <row r="37" spans="2:2" s="388" customFormat="1" ht="76.900000000000006" customHeight="1">
      <c r="B37" s="404" t="s">
        <v>251</v>
      </c>
    </row>
    <row r="38" spans="2:2" s="388" customFormat="1" ht="29.25" customHeight="1">
      <c r="B38" s="406" t="s">
        <v>252</v>
      </c>
    </row>
    <row r="39" spans="2:2" s="388" customFormat="1" ht="72" customHeight="1">
      <c r="B39" s="404" t="s">
        <v>253</v>
      </c>
    </row>
    <row r="40" spans="2:2" s="388" customFormat="1" ht="30" customHeight="1">
      <c r="B40" s="404" t="s">
        <v>254</v>
      </c>
    </row>
    <row r="41" spans="2:2" s="388" customFormat="1" ht="30" customHeight="1">
      <c r="B41" s="404" t="s">
        <v>255</v>
      </c>
    </row>
    <row r="42" spans="2:2" s="388" customFormat="1" ht="30" customHeight="1">
      <c r="B42" s="404" t="s">
        <v>256</v>
      </c>
    </row>
    <row r="43" spans="2:2" s="388" customFormat="1" ht="63.75" customHeight="1">
      <c r="B43" s="404" t="s">
        <v>257</v>
      </c>
    </row>
    <row r="44" spans="2:2" s="388" customFormat="1" ht="26.65" customHeight="1">
      <c r="B44" s="406" t="s">
        <v>258</v>
      </c>
    </row>
    <row r="45" spans="2:2" s="388" customFormat="1" ht="26.65" customHeight="1">
      <c r="B45" s="404" t="s">
        <v>259</v>
      </c>
    </row>
    <row r="46" spans="2:2" s="388" customFormat="1" ht="68.25" customHeight="1">
      <c r="B46" s="404" t="s">
        <v>260</v>
      </c>
    </row>
    <row r="47" spans="2:2" s="388" customFormat="1" ht="26.65" customHeight="1">
      <c r="B47" s="406" t="s">
        <v>261</v>
      </c>
    </row>
    <row r="48" spans="2:2" s="388" customFormat="1" ht="26.65" customHeight="1">
      <c r="B48" s="404" t="s">
        <v>262</v>
      </c>
    </row>
    <row r="49" spans="2:2" s="388" customFormat="1" ht="34.5" customHeight="1">
      <c r="B49" s="404" t="s">
        <v>263</v>
      </c>
    </row>
    <row r="50" spans="2:2" s="388" customFormat="1" ht="26.65" customHeight="1">
      <c r="B50" s="406" t="s">
        <v>264</v>
      </c>
    </row>
    <row r="51" spans="2:2" s="388" customFormat="1" ht="26.65" customHeight="1">
      <c r="B51" s="404" t="s">
        <v>265</v>
      </c>
    </row>
    <row r="52" spans="2:2" s="388" customFormat="1" ht="23.65" customHeight="1">
      <c r="B52" s="406" t="s">
        <v>266</v>
      </c>
    </row>
    <row r="53" spans="2:2" s="388" customFormat="1" ht="24.4" customHeight="1">
      <c r="B53" s="404" t="s">
        <v>259</v>
      </c>
    </row>
    <row r="54" spans="2:2" s="388" customFormat="1" ht="21.4" customHeight="1">
      <c r="B54" s="406" t="s">
        <v>267</v>
      </c>
    </row>
    <row r="55" spans="2:2" s="388" customFormat="1" ht="39.4" customHeight="1">
      <c r="B55" s="404" t="s">
        <v>268</v>
      </c>
    </row>
    <row r="56" spans="2:2" s="388" customFormat="1" ht="36" customHeight="1">
      <c r="B56" s="404" t="s">
        <v>269</v>
      </c>
    </row>
    <row r="57" spans="2:2" s="388" customFormat="1" ht="30" customHeight="1">
      <c r="B57" s="404" t="s">
        <v>270</v>
      </c>
    </row>
    <row r="58" spans="2:2" s="388" customFormat="1" ht="59.65" customHeight="1">
      <c r="B58" s="404" t="s">
        <v>271</v>
      </c>
    </row>
    <row r="59" spans="2:2" s="388" customFormat="1" ht="91.9" customHeight="1">
      <c r="B59" s="404" t="s">
        <v>272</v>
      </c>
    </row>
    <row r="60" spans="2:2" s="388" customFormat="1" ht="26.65" customHeight="1">
      <c r="B60" s="406" t="s">
        <v>273</v>
      </c>
    </row>
    <row r="61" spans="2:2" s="388" customFormat="1" ht="26.65" customHeight="1">
      <c r="B61" s="404" t="s">
        <v>274</v>
      </c>
    </row>
    <row r="62" spans="2:2" s="388" customFormat="1" ht="26.65" customHeight="1">
      <c r="B62" s="406" t="s">
        <v>275</v>
      </c>
    </row>
    <row r="63" spans="2:2" s="388" customFormat="1" ht="37.9" customHeight="1">
      <c r="B63" s="404" t="s">
        <v>274</v>
      </c>
    </row>
    <row r="64" spans="2:2" s="388" customFormat="1" ht="36" customHeight="1">
      <c r="B64" s="407" t="s">
        <v>276</v>
      </c>
    </row>
    <row r="65" spans="2:2" s="388" customFormat="1" ht="26.65" customHeight="1">
      <c r="B65" s="406" t="s">
        <v>277</v>
      </c>
    </row>
    <row r="66" spans="2:2" s="388" customFormat="1" ht="37.9" customHeight="1">
      <c r="B66" s="404" t="s">
        <v>278</v>
      </c>
    </row>
    <row r="67" spans="2:2" s="388" customFormat="1" ht="26.65" customHeight="1">
      <c r="B67" s="406" t="s">
        <v>279</v>
      </c>
    </row>
    <row r="68" spans="2:2" s="388" customFormat="1" ht="37.9" customHeight="1">
      <c r="B68" s="404" t="s">
        <v>280</v>
      </c>
    </row>
    <row r="69" spans="2:2" s="388" customFormat="1" ht="26.65" customHeight="1">
      <c r="B69" s="406" t="s">
        <v>281</v>
      </c>
    </row>
    <row r="70" spans="2:2" s="388" customFormat="1" ht="37.9" customHeight="1">
      <c r="B70" s="404" t="s">
        <v>282</v>
      </c>
    </row>
    <row r="71" spans="2:2" s="388" customFormat="1" ht="26.65" customHeight="1">
      <c r="B71" s="406" t="s">
        <v>283</v>
      </c>
    </row>
    <row r="72" spans="2:2" s="388" customFormat="1" ht="37.9" customHeight="1">
      <c r="B72" s="404" t="s">
        <v>284</v>
      </c>
    </row>
    <row r="73" spans="2:2" s="388" customFormat="1" ht="26.65" customHeight="1">
      <c r="B73" s="406" t="s">
        <v>285</v>
      </c>
    </row>
    <row r="74" spans="2:2" s="388" customFormat="1" ht="48" customHeight="1">
      <c r="B74" s="404" t="s">
        <v>286</v>
      </c>
    </row>
    <row r="75" spans="2:2" s="388" customFormat="1" ht="26.65" customHeight="1">
      <c r="B75" s="406" t="s">
        <v>287</v>
      </c>
    </row>
    <row r="76" spans="2:2" s="388" customFormat="1" ht="26.65" customHeight="1">
      <c r="B76" s="406" t="s">
        <v>288</v>
      </c>
    </row>
    <row r="77" spans="2:2" s="388" customFormat="1" ht="18.75" customHeight="1">
      <c r="B77" s="408" t="s">
        <v>289</v>
      </c>
    </row>
    <row r="78" spans="2:2" s="388" customFormat="1" ht="18.75" customHeight="1">
      <c r="B78" s="408" t="s">
        <v>290</v>
      </c>
    </row>
    <row r="79" spans="2:2" s="388" customFormat="1" ht="18.75" customHeight="1">
      <c r="B79" s="408" t="s">
        <v>291</v>
      </c>
    </row>
    <row r="80" spans="2:2" s="388" customFormat="1" ht="18.75" customHeight="1">
      <c r="B80" s="408" t="s">
        <v>292</v>
      </c>
    </row>
    <row r="81" spans="2:2" s="388" customFormat="1" ht="18.75" customHeight="1">
      <c r="B81" s="408" t="s">
        <v>293</v>
      </c>
    </row>
    <row r="82" spans="2:2" s="388" customFormat="1" ht="18.75" customHeight="1">
      <c r="B82" s="408" t="s">
        <v>294</v>
      </c>
    </row>
    <row r="83" spans="2:2" s="388" customFormat="1" ht="18.75" customHeight="1">
      <c r="B83" s="409" t="s">
        <v>295</v>
      </c>
    </row>
    <row r="84" spans="2:2" s="388" customFormat="1" ht="18.75" customHeight="1">
      <c r="B84" s="409" t="s">
        <v>296</v>
      </c>
    </row>
    <row r="85" spans="2:2" s="388" customFormat="1" ht="18.75" customHeight="1">
      <c r="B85" s="409" t="s">
        <v>297</v>
      </c>
    </row>
    <row r="86" spans="2:2" s="388" customFormat="1" ht="18.75" customHeight="1">
      <c r="B86" s="409" t="s">
        <v>298</v>
      </c>
    </row>
    <row r="87" spans="2:2" s="388" customFormat="1" ht="18.75" customHeight="1">
      <c r="B87" s="409" t="s">
        <v>299</v>
      </c>
    </row>
    <row r="88" spans="2:2" s="388" customFormat="1" ht="18.75" customHeight="1">
      <c r="B88" s="409" t="s">
        <v>300</v>
      </c>
    </row>
    <row r="89" spans="2:2" s="388" customFormat="1" ht="18.75" customHeight="1">
      <c r="B89" s="409" t="s">
        <v>301</v>
      </c>
    </row>
    <row r="90" spans="2:2" s="388" customFormat="1" ht="18.75" customHeight="1">
      <c r="B90" s="409" t="s">
        <v>302</v>
      </c>
    </row>
    <row r="91" spans="2:2" s="388" customFormat="1" ht="18.75" customHeight="1">
      <c r="B91" s="409" t="s">
        <v>303</v>
      </c>
    </row>
    <row r="92" spans="2:2" s="388" customFormat="1" ht="56.25" customHeight="1">
      <c r="B92" s="409" t="s">
        <v>304</v>
      </c>
    </row>
    <row r="93" spans="2:2" s="388" customFormat="1" ht="18.75" customHeight="1">
      <c r="B93" s="409" t="s">
        <v>305</v>
      </c>
    </row>
    <row r="94" spans="2:2" s="388" customFormat="1" ht="37.5" customHeight="1">
      <c r="B94" s="409" t="s">
        <v>306</v>
      </c>
    </row>
    <row r="95" spans="2:2" s="388" customFormat="1" ht="34.5" customHeight="1">
      <c r="B95" s="406" t="s">
        <v>307</v>
      </c>
    </row>
    <row r="96" spans="2:2" s="388" customFormat="1" ht="18.75" customHeight="1">
      <c r="B96" s="409" t="s">
        <v>308</v>
      </c>
    </row>
    <row r="97" spans="2:2" s="388" customFormat="1" ht="18.75" customHeight="1">
      <c r="B97" s="409" t="s">
        <v>309</v>
      </c>
    </row>
    <row r="98" spans="2:2" s="388" customFormat="1" ht="19.5" customHeight="1">
      <c r="B98" s="409" t="s">
        <v>310</v>
      </c>
    </row>
    <row r="99" spans="2:2" s="388" customFormat="1" ht="18.75" customHeight="1">
      <c r="B99" s="409" t="s">
        <v>311</v>
      </c>
    </row>
    <row r="100" spans="2:2" s="388" customFormat="1" ht="18.75" customHeight="1">
      <c r="B100" s="409" t="s">
        <v>312</v>
      </c>
    </row>
    <row r="101" spans="2:2" s="388" customFormat="1" ht="18.75" customHeight="1">
      <c r="B101" s="409" t="s">
        <v>313</v>
      </c>
    </row>
    <row r="102" spans="2:2" s="388" customFormat="1" ht="19.5" customHeight="1">
      <c r="B102" s="409" t="s">
        <v>314</v>
      </c>
    </row>
    <row r="103" spans="2:2" s="388" customFormat="1" ht="18.75" customHeight="1">
      <c r="B103" s="409" t="s">
        <v>315</v>
      </c>
    </row>
    <row r="104" spans="2:2" s="388" customFormat="1" ht="19.5" customHeight="1">
      <c r="B104" s="409" t="s">
        <v>316</v>
      </c>
    </row>
    <row r="105" spans="2:2" s="388" customFormat="1" ht="18.75" customHeight="1">
      <c r="B105" s="409" t="s">
        <v>317</v>
      </c>
    </row>
    <row r="106" spans="2:2" s="389" customFormat="1" ht="28.5" customHeight="1">
      <c r="B106" s="406" t="s">
        <v>318</v>
      </c>
    </row>
    <row r="107" spans="2:2" s="388" customFormat="1" ht="88.5" customHeight="1">
      <c r="B107" s="409" t="s">
        <v>319</v>
      </c>
    </row>
    <row r="108" spans="2:2" s="388" customFormat="1" ht="53.25" customHeight="1">
      <c r="B108" s="409" t="s">
        <v>320</v>
      </c>
    </row>
    <row r="109" spans="2:2" s="388" customFormat="1" ht="36" customHeight="1">
      <c r="B109" s="409" t="s">
        <v>321</v>
      </c>
    </row>
    <row r="110" spans="2:2" s="388" customFormat="1" ht="25.9" customHeight="1">
      <c r="B110" s="409" t="s">
        <v>322</v>
      </c>
    </row>
    <row r="111" spans="2:2" s="388" customFormat="1" ht="25.9" customHeight="1">
      <c r="B111" s="409" t="s">
        <v>323</v>
      </c>
    </row>
    <row r="112" spans="2:2" s="388" customFormat="1" ht="25.9" customHeight="1">
      <c r="B112" s="409" t="s">
        <v>324</v>
      </c>
    </row>
    <row r="113" spans="2:2" s="388" customFormat="1" ht="25.9" customHeight="1">
      <c r="B113" s="410" t="s">
        <v>325</v>
      </c>
    </row>
    <row r="114" spans="2:2" s="388" customFormat="1" ht="53.25" customHeight="1">
      <c r="B114" s="409" t="s">
        <v>326</v>
      </c>
    </row>
    <row r="115" spans="2:2" s="388" customFormat="1" ht="25.9" customHeight="1">
      <c r="B115" s="410" t="s">
        <v>327</v>
      </c>
    </row>
    <row r="116" spans="2:2" s="388" customFormat="1" ht="66" customHeight="1">
      <c r="B116" s="409" t="s">
        <v>328</v>
      </c>
    </row>
    <row r="117" spans="2:2" s="388" customFormat="1" ht="23.65" customHeight="1">
      <c r="B117" s="409" t="s">
        <v>329</v>
      </c>
    </row>
    <row r="118" spans="2:2" s="388" customFormat="1" ht="27.4" customHeight="1">
      <c r="B118" s="409" t="s">
        <v>330</v>
      </c>
    </row>
    <row r="119" spans="2:2" s="390" customFormat="1" ht="25.9" customHeight="1">
      <c r="B119" s="406" t="s">
        <v>331</v>
      </c>
    </row>
    <row r="120" spans="2:2" s="388" customFormat="1" ht="66" customHeight="1">
      <c r="B120" s="409" t="s">
        <v>332</v>
      </c>
    </row>
    <row r="121" spans="2:2" s="390" customFormat="1" ht="25.9" customHeight="1">
      <c r="B121" s="410" t="s">
        <v>333</v>
      </c>
    </row>
    <row r="122" spans="2:2" s="391" customFormat="1" ht="27.4" customHeight="1">
      <c r="B122" s="409" t="s">
        <v>334</v>
      </c>
    </row>
    <row r="123" spans="2:2" s="391" customFormat="1" ht="27.4" customHeight="1">
      <c r="B123" s="409" t="s">
        <v>335</v>
      </c>
    </row>
    <row r="124" spans="2:2" s="391" customFormat="1" ht="64.5" customHeight="1">
      <c r="B124" s="409" t="s">
        <v>336</v>
      </c>
    </row>
    <row r="125" spans="2:2" s="392" customFormat="1" ht="27.75" customHeight="1">
      <c r="B125" s="410" t="s">
        <v>337</v>
      </c>
    </row>
    <row r="126" spans="2:2" s="391" customFormat="1" ht="45.75" customHeight="1">
      <c r="B126" s="409" t="s">
        <v>338</v>
      </c>
    </row>
    <row r="127" spans="2:2" s="391" customFormat="1" ht="27.75" customHeight="1">
      <c r="B127" s="409" t="s">
        <v>339</v>
      </c>
    </row>
    <row r="128" spans="2:2" s="391" customFormat="1" ht="27.75" customHeight="1">
      <c r="B128" s="409" t="s">
        <v>340</v>
      </c>
    </row>
    <row r="129" spans="2:2" s="391" customFormat="1" ht="48" customHeight="1">
      <c r="B129" s="411" t="s">
        <v>286</v>
      </c>
    </row>
    <row r="130" spans="2:2" s="392" customFormat="1" ht="41.65" customHeight="1">
      <c r="B130" s="406" t="s">
        <v>341</v>
      </c>
    </row>
    <row r="131" spans="2:2" s="388" customFormat="1" ht="63.4" customHeight="1">
      <c r="B131" s="409" t="s">
        <v>342</v>
      </c>
    </row>
    <row r="132" spans="2:2" s="388" customFormat="1" ht="27.75" hidden="1" customHeight="1">
      <c r="B132" s="409"/>
    </row>
    <row r="133" spans="2:2" s="388" customFormat="1" ht="27.75" hidden="1" customHeight="1">
      <c r="B133" s="409"/>
    </row>
    <row r="134" spans="2:2" s="388" customFormat="1" ht="27.75" hidden="1" customHeight="1">
      <c r="B134" s="409"/>
    </row>
    <row r="135" spans="2:2" s="388" customFormat="1" ht="27.75" hidden="1" customHeight="1">
      <c r="B135" s="409"/>
    </row>
    <row r="136" spans="2:2" s="388" customFormat="1" ht="27.75" hidden="1" customHeight="1">
      <c r="B136" s="409"/>
    </row>
    <row r="137" spans="2:2" s="388" customFormat="1" ht="2.65" hidden="1" customHeight="1">
      <c r="B137" s="409"/>
    </row>
    <row r="138" spans="2:2" s="388" customFormat="1" ht="2.65" hidden="1" customHeight="1">
      <c r="B138" s="409"/>
    </row>
    <row r="139" spans="2:2" s="388" customFormat="1" ht="2.65" hidden="1" customHeight="1">
      <c r="B139" s="409"/>
    </row>
    <row r="140" spans="2:2" s="388" customFormat="1" ht="2.65" hidden="1" customHeight="1">
      <c r="B140" s="409"/>
    </row>
    <row r="141" spans="2:2" s="388" customFormat="1" ht="2.65" hidden="1" customHeight="1">
      <c r="B141" s="409"/>
    </row>
    <row r="142" spans="2:2" s="388" customFormat="1" ht="27.75" customHeight="1">
      <c r="B142" s="409" t="s">
        <v>343</v>
      </c>
    </row>
    <row r="143" spans="2:2" s="388" customFormat="1" ht="27.75" customHeight="1">
      <c r="B143" s="409" t="s">
        <v>344</v>
      </c>
    </row>
    <row r="144" spans="2:2" s="388" customFormat="1" ht="27.75" customHeight="1">
      <c r="B144" s="409" t="s">
        <v>345</v>
      </c>
    </row>
    <row r="145" spans="2:2" s="388" customFormat="1" ht="27.75" customHeight="1">
      <c r="B145" s="409" t="s">
        <v>346</v>
      </c>
    </row>
    <row r="146" spans="2:2" s="388" customFormat="1" ht="27.75" customHeight="1">
      <c r="B146" s="409" t="s">
        <v>347</v>
      </c>
    </row>
    <row r="147" spans="2:2" s="388" customFormat="1" ht="27.75" customHeight="1">
      <c r="B147" s="409" t="s">
        <v>348</v>
      </c>
    </row>
    <row r="148" spans="2:2" s="388" customFormat="1" ht="41.65" customHeight="1">
      <c r="B148" s="409" t="s">
        <v>349</v>
      </c>
    </row>
    <row r="149" spans="2:2" s="390" customFormat="1" ht="25.9" customHeight="1">
      <c r="B149" s="406" t="s">
        <v>350</v>
      </c>
    </row>
    <row r="150" spans="2:2" s="391" customFormat="1" ht="27.4" customHeight="1">
      <c r="B150" s="409" t="s">
        <v>351</v>
      </c>
    </row>
    <row r="151" spans="2:2" s="393" customFormat="1" ht="25.9" customHeight="1">
      <c r="B151" s="406" t="s">
        <v>352</v>
      </c>
    </row>
    <row r="152" spans="2:2" s="391" customFormat="1" ht="27.4" customHeight="1">
      <c r="B152" s="408" t="s">
        <v>353</v>
      </c>
    </row>
    <row r="153" spans="2:2" s="390" customFormat="1" ht="25.9" customHeight="1">
      <c r="B153" s="406" t="s">
        <v>354</v>
      </c>
    </row>
    <row r="154" spans="2:2" s="391" customFormat="1" ht="27.4" customHeight="1">
      <c r="B154" s="408" t="s">
        <v>355</v>
      </c>
    </row>
    <row r="155" spans="2:2" s="390" customFormat="1" ht="25.9" customHeight="1">
      <c r="B155" s="406" t="s">
        <v>356</v>
      </c>
    </row>
    <row r="156" spans="2:2" s="391" customFormat="1" ht="27.4" customHeight="1">
      <c r="B156" s="408" t="s">
        <v>355</v>
      </c>
    </row>
    <row r="157" spans="2:2" s="391" customFormat="1" ht="30.75" customHeight="1">
      <c r="B157" s="406" t="s">
        <v>357</v>
      </c>
    </row>
    <row r="158" spans="2:2" s="391" customFormat="1" ht="43.15" customHeight="1">
      <c r="B158" s="408" t="s">
        <v>358</v>
      </c>
    </row>
    <row r="159" spans="2:2" s="391" customFormat="1" ht="30.75" customHeight="1">
      <c r="B159" s="406" t="s">
        <v>359</v>
      </c>
    </row>
    <row r="160" spans="2:2" s="391" customFormat="1" ht="43.15" customHeight="1">
      <c r="B160" s="408" t="s">
        <v>282</v>
      </c>
    </row>
    <row r="161" spans="2:2" s="391" customFormat="1" ht="30.75" customHeight="1">
      <c r="B161" s="410" t="s">
        <v>360</v>
      </c>
    </row>
    <row r="162" spans="2:2" s="391" customFormat="1" ht="43.15" customHeight="1">
      <c r="B162" s="408" t="s">
        <v>361</v>
      </c>
    </row>
    <row r="163" spans="2:2" s="388" customFormat="1" ht="30.75" customHeight="1">
      <c r="B163" s="406" t="s">
        <v>362</v>
      </c>
    </row>
    <row r="164" spans="2:2" s="388" customFormat="1" ht="30.75" customHeight="1">
      <c r="B164" s="410" t="s">
        <v>363</v>
      </c>
    </row>
    <row r="165" spans="2:2" s="388" customFormat="1" ht="30.75" customHeight="1">
      <c r="B165" s="409" t="s">
        <v>364</v>
      </c>
    </row>
    <row r="166" spans="2:2" s="388" customFormat="1" ht="30.75" customHeight="1">
      <c r="B166" s="410" t="s">
        <v>365</v>
      </c>
    </row>
    <row r="167" spans="2:2" s="388" customFormat="1" ht="30.75" customHeight="1">
      <c r="B167" s="409" t="s">
        <v>366</v>
      </c>
    </row>
    <row r="168" spans="2:2" s="388" customFormat="1" ht="30.75" customHeight="1">
      <c r="B168" s="409" t="s">
        <v>367</v>
      </c>
    </row>
    <row r="169" spans="2:2" s="388" customFormat="1" ht="30.75" customHeight="1">
      <c r="B169" s="406" t="s">
        <v>368</v>
      </c>
    </row>
    <row r="170" spans="2:2" s="388" customFormat="1" ht="30.75" customHeight="1">
      <c r="B170" s="409" t="s">
        <v>369</v>
      </c>
    </row>
    <row r="171" spans="2:2" s="388" customFormat="1" ht="30.75" customHeight="1">
      <c r="B171" s="410" t="s">
        <v>370</v>
      </c>
    </row>
    <row r="172" spans="2:2" s="388" customFormat="1" ht="61.9" customHeight="1">
      <c r="B172" s="409" t="s">
        <v>371</v>
      </c>
    </row>
    <row r="173" spans="2:2" s="388" customFormat="1" ht="25.9" customHeight="1">
      <c r="B173" s="410" t="s">
        <v>372</v>
      </c>
    </row>
    <row r="174" spans="2:2" s="388" customFormat="1" ht="59.65" customHeight="1">
      <c r="B174" s="409" t="s">
        <v>373</v>
      </c>
    </row>
    <row r="175" spans="2:2" s="388" customFormat="1" ht="25.9" customHeight="1">
      <c r="B175" s="410" t="s">
        <v>374</v>
      </c>
    </row>
    <row r="176" spans="2:2" s="388" customFormat="1" ht="59.65" customHeight="1">
      <c r="B176" s="409" t="s">
        <v>375</v>
      </c>
    </row>
    <row r="177" spans="2:2" s="394" customFormat="1" ht="30" customHeight="1">
      <c r="B177" s="410" t="s">
        <v>376</v>
      </c>
    </row>
    <row r="178" spans="2:2" s="394" customFormat="1" ht="30" customHeight="1">
      <c r="B178" s="409" t="s">
        <v>377</v>
      </c>
    </row>
    <row r="179" spans="2:2" s="388" customFormat="1" ht="30" customHeight="1">
      <c r="B179" s="410" t="s">
        <v>378</v>
      </c>
    </row>
    <row r="180" spans="2:2" s="388" customFormat="1" ht="30" customHeight="1">
      <c r="B180" s="409" t="s">
        <v>379</v>
      </c>
    </row>
    <row r="181" spans="2:2" s="388" customFormat="1" ht="30" customHeight="1">
      <c r="B181" s="410" t="s">
        <v>380</v>
      </c>
    </row>
    <row r="182" spans="2:2" s="388" customFormat="1" ht="30" customHeight="1">
      <c r="B182" s="409" t="s">
        <v>282</v>
      </c>
    </row>
    <row r="183" spans="2:2" s="388" customFormat="1" ht="30" customHeight="1">
      <c r="B183" s="410" t="s">
        <v>381</v>
      </c>
    </row>
    <row r="184" spans="2:2" s="388" customFormat="1" ht="30" customHeight="1">
      <c r="B184" s="409" t="s">
        <v>282</v>
      </c>
    </row>
    <row r="185" spans="2:2" s="388" customFormat="1"/>
    <row r="186" spans="2:2" s="388" customFormat="1"/>
    <row r="187" spans="2:2" s="388" customFormat="1"/>
    <row r="188" spans="2:2" s="388" customFormat="1"/>
    <row r="189" spans="2:2" s="388" customFormat="1"/>
    <row r="190" spans="2:2" s="388" customFormat="1"/>
    <row r="191" spans="2:2" s="388" customFormat="1"/>
    <row r="192" spans="2:2" s="388" customFormat="1"/>
    <row r="193" s="388" customFormat="1"/>
    <row r="194" s="388" customFormat="1"/>
    <row r="195" s="388" customFormat="1"/>
    <row r="196" s="388" customFormat="1"/>
    <row r="197" s="388" customFormat="1"/>
    <row r="198" s="388" customFormat="1"/>
    <row r="199" s="388" customFormat="1"/>
    <row r="200" s="388" customFormat="1"/>
    <row r="201" s="388" customFormat="1"/>
    <row r="202" s="388" customFormat="1"/>
    <row r="203" s="388" customFormat="1"/>
    <row r="204" s="388" customFormat="1"/>
    <row r="205" s="388" customFormat="1"/>
    <row r="206" s="388" customFormat="1"/>
    <row r="207" s="388" customFormat="1"/>
    <row r="208" s="388" customFormat="1"/>
  </sheetData>
  <phoneticPr fontId="33" type="noConversion"/>
  <hyperlinks>
    <hyperlink ref="B64" location="'长期投资汇总表'!A6" display="2.非流动资产填表说明(表4--1至4--17)" xr:uid="{00000000-0004-0000-0600-000000000000}"/>
  </hyperlinks>
  <pageMargins left="0.69930555555555596" right="0.69930555555555596" top="0.75" bottom="0.75" header="0.3" footer="0.3"/>
  <pageSetup paperSize="9" orientation="portrai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1">
    <pageSetUpPr fitToPage="1"/>
  </sheetPr>
  <dimension ref="A1:N29"/>
  <sheetViews>
    <sheetView showGridLines="0" topLeftCell="A13" zoomScale="96" zoomScaleNormal="96" workbookViewId="0">
      <selection activeCell="M8" sqref="M8:R8"/>
    </sheetView>
  </sheetViews>
  <sheetFormatPr defaultColWidth="9" defaultRowHeight="15.75" customHeight="1"/>
  <cols>
    <col min="1" max="1" width="5.25" style="3" customWidth="1"/>
    <col min="2" max="2" width="15.75" style="3" customWidth="1"/>
    <col min="3" max="3" width="13.5" style="3" customWidth="1"/>
    <col min="4" max="4" width="10.75" style="3" customWidth="1"/>
    <col min="5" max="5" width="8.25" style="3" customWidth="1"/>
    <col min="6" max="6" width="7" style="3" customWidth="1"/>
    <col min="7" max="7" width="9.75" style="3" customWidth="1"/>
    <col min="8" max="8" width="8.25" style="3" customWidth="1"/>
    <col min="9" max="9" width="10.25" style="3" customWidth="1"/>
    <col min="10" max="10" width="9.5" style="3" customWidth="1"/>
    <col min="11" max="11" width="10" style="3" customWidth="1"/>
    <col min="12" max="12" width="9.5" style="3" customWidth="1"/>
    <col min="13" max="13" width="8.25" style="3" customWidth="1"/>
    <col min="14" max="15" width="9" style="3" customWidth="1"/>
    <col min="16" max="16384" width="9" style="3"/>
  </cols>
  <sheetData>
    <row r="1" spans="1:14" ht="15.75" customHeight="1">
      <c r="A1" s="4" t="s">
        <v>125</v>
      </c>
    </row>
    <row r="2" spans="1:14" s="1" customFormat="1" ht="30" customHeight="1">
      <c r="A2" s="651" t="s">
        <v>2263</v>
      </c>
      <c r="B2" s="652"/>
      <c r="C2" s="652"/>
      <c r="D2" s="652"/>
      <c r="E2" s="652"/>
      <c r="F2" s="652"/>
      <c r="G2" s="652"/>
      <c r="H2" s="652"/>
      <c r="I2" s="652"/>
      <c r="J2" s="652"/>
      <c r="K2" s="652"/>
      <c r="L2" s="652"/>
      <c r="M2" s="652"/>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656" t="s">
        <v>2264</v>
      </c>
      <c r="M4" s="654"/>
    </row>
    <row r="5" spans="1:14" ht="15.75" customHeight="1">
      <c r="A5" s="662" t="str">
        <f>基本信息输入表!K6&amp;"："&amp;基本信息输入表!M6</f>
        <v>被评估单位：西安曲江影视投资（集团）有限公司</v>
      </c>
      <c r="B5" s="676"/>
      <c r="C5" s="676"/>
      <c r="D5" s="676"/>
      <c r="E5" s="676"/>
      <c r="M5" s="17" t="s">
        <v>561</v>
      </c>
    </row>
    <row r="6" spans="1:14" s="2" customFormat="1" ht="12.75" customHeight="1">
      <c r="A6" s="658" t="s">
        <v>127</v>
      </c>
      <c r="B6" s="658" t="s">
        <v>2265</v>
      </c>
      <c r="C6" s="658" t="s">
        <v>2266</v>
      </c>
      <c r="D6" s="668" t="s">
        <v>1004</v>
      </c>
      <c r="E6" s="658" t="s">
        <v>412</v>
      </c>
      <c r="F6" s="672"/>
      <c r="G6" s="673"/>
      <c r="H6" s="668" t="s">
        <v>828</v>
      </c>
      <c r="I6" s="658" t="s">
        <v>413</v>
      </c>
      <c r="J6" s="672"/>
      <c r="K6" s="673"/>
      <c r="L6" s="668" t="s">
        <v>2267</v>
      </c>
      <c r="M6" s="668" t="s">
        <v>143</v>
      </c>
    </row>
    <row r="7" spans="1:14" s="2" customFormat="1" ht="12.75" customHeight="1">
      <c r="A7" s="675"/>
      <c r="B7" s="675"/>
      <c r="C7" s="675"/>
      <c r="D7" s="675"/>
      <c r="E7" s="68" t="s">
        <v>847</v>
      </c>
      <c r="F7" s="68" t="s">
        <v>848</v>
      </c>
      <c r="G7" s="68" t="s">
        <v>849</v>
      </c>
      <c r="H7" s="675"/>
      <c r="I7" s="68" t="s">
        <v>850</v>
      </c>
      <c r="J7" s="68" t="s">
        <v>851</v>
      </c>
      <c r="K7" s="68" t="s">
        <v>849</v>
      </c>
      <c r="L7" s="675"/>
      <c r="M7" s="675"/>
      <c r="N7" s="2" t="s">
        <v>516</v>
      </c>
    </row>
    <row r="8" spans="1:14" ht="12.75" customHeight="1">
      <c r="A8" s="64" t="str">
        <f t="shared" ref="A8:A24" si="0">IF(B8="","",ROW()-7)</f>
        <v/>
      </c>
      <c r="B8" s="65"/>
      <c r="C8" s="65"/>
      <c r="D8" s="65"/>
      <c r="E8" s="74"/>
      <c r="F8" s="74"/>
      <c r="G8" s="74"/>
      <c r="H8" s="74"/>
      <c r="I8" s="70"/>
      <c r="J8" s="70"/>
      <c r="K8" s="70"/>
      <c r="L8" s="19" t="str">
        <f t="shared" ref="L8:L25" si="1">IF(G8-H8=0,"",(K8-G8+H8)/(G8-H8)*100)</f>
        <v/>
      </c>
      <c r="M8" s="65"/>
      <c r="N8" s="2" t="s">
        <v>2268</v>
      </c>
    </row>
    <row r="9" spans="1:14" ht="12.75" customHeight="1">
      <c r="A9" s="64" t="str">
        <f t="shared" si="0"/>
        <v/>
      </c>
      <c r="B9" s="65"/>
      <c r="C9" s="65"/>
      <c r="D9" s="65"/>
      <c r="E9" s="74"/>
      <c r="F9" s="74"/>
      <c r="G9" s="74"/>
      <c r="H9" s="74"/>
      <c r="I9" s="70"/>
      <c r="J9" s="70"/>
      <c r="K9" s="70"/>
      <c r="L9" s="19" t="str">
        <f t="shared" si="1"/>
        <v/>
      </c>
      <c r="M9" s="65"/>
      <c r="N9" s="2" t="s">
        <v>2269</v>
      </c>
    </row>
    <row r="10" spans="1:14" ht="12.75" customHeight="1">
      <c r="A10" s="64" t="str">
        <f t="shared" si="0"/>
        <v/>
      </c>
      <c r="B10" s="65"/>
      <c r="C10" s="65"/>
      <c r="D10" s="65"/>
      <c r="E10" s="74"/>
      <c r="F10" s="74"/>
      <c r="G10" s="74"/>
      <c r="H10" s="74"/>
      <c r="I10" s="70"/>
      <c r="J10" s="70"/>
      <c r="K10" s="70"/>
      <c r="L10" s="19" t="str">
        <f t="shared" si="1"/>
        <v/>
      </c>
      <c r="M10" s="65"/>
      <c r="N10" s="2" t="s">
        <v>2270</v>
      </c>
    </row>
    <row r="11" spans="1:14" ht="12.75" customHeight="1">
      <c r="A11" s="64" t="str">
        <f t="shared" si="0"/>
        <v/>
      </c>
      <c r="B11" s="65"/>
      <c r="C11" s="65"/>
      <c r="D11" s="65"/>
      <c r="E11" s="74"/>
      <c r="F11" s="74"/>
      <c r="G11" s="74"/>
      <c r="H11" s="74"/>
      <c r="I11" s="70"/>
      <c r="J11" s="70"/>
      <c r="K11" s="70"/>
      <c r="L11" s="19" t="str">
        <f t="shared" si="1"/>
        <v/>
      </c>
      <c r="M11" s="65"/>
      <c r="N11" s="2" t="s">
        <v>2271</v>
      </c>
    </row>
    <row r="12" spans="1:14" ht="12.75" customHeight="1">
      <c r="A12" s="64" t="str">
        <f t="shared" si="0"/>
        <v/>
      </c>
      <c r="B12" s="65"/>
      <c r="C12" s="65"/>
      <c r="D12" s="65"/>
      <c r="E12" s="74"/>
      <c r="F12" s="74"/>
      <c r="G12" s="74"/>
      <c r="H12" s="74"/>
      <c r="I12" s="70"/>
      <c r="J12" s="70"/>
      <c r="K12" s="70"/>
      <c r="L12" s="19" t="str">
        <f t="shared" si="1"/>
        <v/>
      </c>
      <c r="M12" s="65"/>
      <c r="N12" s="2" t="s">
        <v>2272</v>
      </c>
    </row>
    <row r="13" spans="1:14" ht="12.75" customHeight="1">
      <c r="A13" s="64" t="str">
        <f t="shared" si="0"/>
        <v/>
      </c>
      <c r="B13" s="65"/>
      <c r="C13" s="65"/>
      <c r="D13" s="65"/>
      <c r="E13" s="74"/>
      <c r="F13" s="74"/>
      <c r="G13" s="74"/>
      <c r="H13" s="74"/>
      <c r="I13" s="70"/>
      <c r="J13" s="70"/>
      <c r="K13" s="70"/>
      <c r="L13" s="19" t="str">
        <f t="shared" si="1"/>
        <v/>
      </c>
      <c r="M13" s="65"/>
      <c r="N13" s="2" t="s">
        <v>2273</v>
      </c>
    </row>
    <row r="14" spans="1:14" ht="12.75" customHeight="1">
      <c r="A14" s="64" t="str">
        <f t="shared" si="0"/>
        <v/>
      </c>
      <c r="B14" s="65"/>
      <c r="C14" s="65"/>
      <c r="D14" s="65"/>
      <c r="E14" s="74"/>
      <c r="F14" s="74"/>
      <c r="G14" s="74"/>
      <c r="H14" s="74"/>
      <c r="I14" s="70"/>
      <c r="J14" s="70"/>
      <c r="K14" s="70"/>
      <c r="L14" s="19" t="str">
        <f t="shared" si="1"/>
        <v/>
      </c>
      <c r="M14" s="65"/>
      <c r="N14" s="2" t="s">
        <v>2274</v>
      </c>
    </row>
    <row r="15" spans="1:14" ht="12.75" customHeight="1">
      <c r="A15" s="64" t="str">
        <f t="shared" si="0"/>
        <v/>
      </c>
      <c r="B15" s="65"/>
      <c r="C15" s="65"/>
      <c r="D15" s="65"/>
      <c r="E15" s="74"/>
      <c r="F15" s="74"/>
      <c r="G15" s="74"/>
      <c r="H15" s="74"/>
      <c r="I15" s="70"/>
      <c r="J15" s="70"/>
      <c r="K15" s="70"/>
      <c r="L15" s="19" t="str">
        <f t="shared" si="1"/>
        <v/>
      </c>
      <c r="M15" s="65"/>
      <c r="N15" s="2" t="s">
        <v>2275</v>
      </c>
    </row>
    <row r="16" spans="1:14" ht="12.75" customHeight="1">
      <c r="A16" s="64" t="str">
        <f t="shared" si="0"/>
        <v/>
      </c>
      <c r="B16" s="65"/>
      <c r="C16" s="65"/>
      <c r="D16" s="65"/>
      <c r="E16" s="74"/>
      <c r="F16" s="74"/>
      <c r="G16" s="74"/>
      <c r="H16" s="74"/>
      <c r="I16" s="70"/>
      <c r="J16" s="70"/>
      <c r="K16" s="70"/>
      <c r="L16" s="19" t="str">
        <f t="shared" si="1"/>
        <v/>
      </c>
      <c r="M16" s="65"/>
      <c r="N16" s="2" t="s">
        <v>2276</v>
      </c>
    </row>
    <row r="17" spans="1:14" ht="12.75" customHeight="1">
      <c r="A17" s="64" t="str">
        <f t="shared" si="0"/>
        <v/>
      </c>
      <c r="B17" s="65"/>
      <c r="C17" s="65"/>
      <c r="D17" s="65"/>
      <c r="E17" s="74"/>
      <c r="F17" s="74"/>
      <c r="G17" s="74"/>
      <c r="H17" s="74"/>
      <c r="I17" s="70"/>
      <c r="J17" s="70"/>
      <c r="K17" s="70"/>
      <c r="L17" s="19" t="str">
        <f t="shared" si="1"/>
        <v/>
      </c>
      <c r="M17" s="65"/>
      <c r="N17" s="2" t="s">
        <v>2277</v>
      </c>
    </row>
    <row r="18" spans="1:14" ht="12.75" customHeight="1">
      <c r="A18" s="64" t="str">
        <f t="shared" si="0"/>
        <v/>
      </c>
      <c r="B18" s="65"/>
      <c r="C18" s="65"/>
      <c r="D18" s="65"/>
      <c r="E18" s="74"/>
      <c r="F18" s="74"/>
      <c r="G18" s="74"/>
      <c r="H18" s="74"/>
      <c r="I18" s="70"/>
      <c r="J18" s="70"/>
      <c r="K18" s="70"/>
      <c r="L18" s="19" t="str">
        <f t="shared" si="1"/>
        <v/>
      </c>
      <c r="M18" s="65"/>
      <c r="N18" s="2" t="s">
        <v>2278</v>
      </c>
    </row>
    <row r="19" spans="1:14" ht="12.75" customHeight="1">
      <c r="A19" s="64" t="str">
        <f t="shared" si="0"/>
        <v/>
      </c>
      <c r="B19" s="65"/>
      <c r="C19" s="65"/>
      <c r="D19" s="65"/>
      <c r="E19" s="74"/>
      <c r="F19" s="74"/>
      <c r="G19" s="74"/>
      <c r="H19" s="74"/>
      <c r="I19" s="70"/>
      <c r="J19" s="70"/>
      <c r="K19" s="70"/>
      <c r="L19" s="19" t="str">
        <f t="shared" si="1"/>
        <v/>
      </c>
      <c r="M19" s="65"/>
      <c r="N19" s="2" t="s">
        <v>2279</v>
      </c>
    </row>
    <row r="20" spans="1:14" ht="12.75" customHeight="1">
      <c r="A20" s="64" t="str">
        <f t="shared" si="0"/>
        <v/>
      </c>
      <c r="B20" s="65"/>
      <c r="C20" s="65"/>
      <c r="D20" s="65"/>
      <c r="E20" s="74"/>
      <c r="F20" s="74"/>
      <c r="G20" s="74"/>
      <c r="H20" s="74"/>
      <c r="I20" s="70"/>
      <c r="J20" s="70"/>
      <c r="K20" s="70"/>
      <c r="L20" s="19" t="str">
        <f t="shared" si="1"/>
        <v/>
      </c>
      <c r="M20" s="65"/>
      <c r="N20" s="2" t="s">
        <v>2280</v>
      </c>
    </row>
    <row r="21" spans="1:14" ht="12.75" customHeight="1">
      <c r="A21" s="64" t="str">
        <f t="shared" si="0"/>
        <v/>
      </c>
      <c r="B21" s="65"/>
      <c r="C21" s="65"/>
      <c r="D21" s="65"/>
      <c r="E21" s="74"/>
      <c r="F21" s="74"/>
      <c r="G21" s="74"/>
      <c r="H21" s="74"/>
      <c r="I21" s="70"/>
      <c r="J21" s="70"/>
      <c r="K21" s="70"/>
      <c r="L21" s="19" t="str">
        <f t="shared" si="1"/>
        <v/>
      </c>
      <c r="M21" s="65"/>
      <c r="N21" s="2" t="s">
        <v>2281</v>
      </c>
    </row>
    <row r="22" spans="1:14" ht="12.75" customHeight="1">
      <c r="A22" s="64" t="str">
        <f t="shared" si="0"/>
        <v/>
      </c>
      <c r="B22" s="65"/>
      <c r="C22" s="65"/>
      <c r="D22" s="65"/>
      <c r="E22" s="74"/>
      <c r="F22" s="74"/>
      <c r="G22" s="74"/>
      <c r="H22" s="74"/>
      <c r="I22" s="70"/>
      <c r="J22" s="70"/>
      <c r="K22" s="70"/>
      <c r="L22" s="19" t="str">
        <f t="shared" si="1"/>
        <v/>
      </c>
      <c r="M22" s="65"/>
      <c r="N22" s="2" t="s">
        <v>2282</v>
      </c>
    </row>
    <row r="23" spans="1:14" ht="12.75" customHeight="1">
      <c r="A23" s="64" t="str">
        <f t="shared" si="0"/>
        <v/>
      </c>
      <c r="B23" s="65"/>
      <c r="C23" s="65"/>
      <c r="D23" s="65"/>
      <c r="E23" s="74"/>
      <c r="F23" s="74"/>
      <c r="G23" s="74"/>
      <c r="H23" s="74"/>
      <c r="I23" s="70"/>
      <c r="J23" s="70"/>
      <c r="K23" s="70"/>
      <c r="L23" s="19" t="str">
        <f t="shared" si="1"/>
        <v/>
      </c>
      <c r="M23" s="65"/>
      <c r="N23" s="2" t="s">
        <v>2283</v>
      </c>
    </row>
    <row r="24" spans="1:14" ht="12.75" customHeight="1">
      <c r="A24" s="64" t="str">
        <f t="shared" si="0"/>
        <v/>
      </c>
      <c r="B24" s="11"/>
      <c r="C24" s="11"/>
      <c r="D24" s="11"/>
      <c r="E24" s="75"/>
      <c r="F24" s="75"/>
      <c r="G24" s="74"/>
      <c r="H24" s="75"/>
      <c r="I24" s="13"/>
      <c r="J24" s="13"/>
      <c r="K24" s="70"/>
      <c r="L24" s="19" t="str">
        <f t="shared" si="1"/>
        <v/>
      </c>
      <c r="M24" s="11"/>
      <c r="N24" s="2" t="s">
        <v>2284</v>
      </c>
    </row>
    <row r="25" spans="1:14" ht="12.75" customHeight="1">
      <c r="A25" s="664" t="s">
        <v>2285</v>
      </c>
      <c r="B25" s="672"/>
      <c r="C25" s="672"/>
      <c r="D25" s="673"/>
      <c r="E25" s="75">
        <f>SUM(E8:E24)</f>
        <v>0</v>
      </c>
      <c r="F25" s="75"/>
      <c r="G25" s="75">
        <f>SUM(G8:G24)</f>
        <v>0</v>
      </c>
      <c r="H25" s="75">
        <f>SUM(H8:H24)</f>
        <v>0</v>
      </c>
      <c r="I25" s="13"/>
      <c r="J25" s="13"/>
      <c r="K25" s="75">
        <f>SUM(K8:K24)</f>
        <v>0</v>
      </c>
      <c r="L25" s="19" t="str">
        <f t="shared" si="1"/>
        <v/>
      </c>
      <c r="M25" s="11"/>
    </row>
    <row r="26" spans="1:14" ht="12.75" customHeight="1">
      <c r="A26" s="664" t="s">
        <v>2286</v>
      </c>
      <c r="B26" s="672"/>
      <c r="C26" s="672"/>
      <c r="D26" s="673"/>
      <c r="E26" s="13"/>
      <c r="F26" s="13"/>
      <c r="G26" s="13">
        <f>H25</f>
        <v>0</v>
      </c>
      <c r="H26" s="13"/>
      <c r="I26" s="13"/>
      <c r="J26" s="13"/>
      <c r="K26" s="13"/>
      <c r="L26" s="19"/>
      <c r="M26" s="11"/>
    </row>
    <row r="27" spans="1:14" ht="15.75" customHeight="1">
      <c r="A27" s="659" t="s">
        <v>2287</v>
      </c>
      <c r="B27" s="676"/>
      <c r="C27" s="676"/>
      <c r="D27" s="677"/>
      <c r="E27" s="19"/>
      <c r="F27" s="19"/>
      <c r="G27" s="19">
        <f>G25-G26</f>
        <v>0</v>
      </c>
      <c r="H27" s="19"/>
      <c r="I27" s="19"/>
      <c r="J27" s="19"/>
      <c r="K27" s="19">
        <f>K25</f>
        <v>0</v>
      </c>
      <c r="L27" s="34" t="str">
        <f>IF(G27-H27=0,"",(K27-G27+H27)/(G27-H27)*100)</f>
        <v/>
      </c>
      <c r="M27" s="16"/>
    </row>
    <row r="28" spans="1:14" ht="15.75" customHeight="1">
      <c r="A28" s="3" t="str">
        <f>基本信息输入表!$K$6&amp;"填表人："&amp;基本信息输入表!$M$68</f>
        <v>被评估单位填表人：</v>
      </c>
      <c r="K28" s="3" t="str">
        <f>"评估人员："&amp;基本信息输入表!$Q$68</f>
        <v>评估人员：</v>
      </c>
      <c r="L28" s="17"/>
      <c r="N28" s="3" t="s">
        <v>533</v>
      </c>
    </row>
    <row r="29" spans="1:14" ht="15.75" customHeight="1">
      <c r="A29" s="3" t="str">
        <f>"填表日期："&amp;YEAR(基本信息输入表!$O$68)&amp;"年"&amp;MONTH(基本信息输入表!$O$68)&amp;"月"&amp;DAY(基本信息输入表!$O$68)&amp;"日"</f>
        <v>填表日期：1900年1月0日</v>
      </c>
      <c r="L29" s="17"/>
    </row>
  </sheetData>
  <mergeCells count="16">
    <mergeCell ref="A25:D25"/>
    <mergeCell ref="A26:D26"/>
    <mergeCell ref="A27:D27"/>
    <mergeCell ref="A6:A7"/>
    <mergeCell ref="B6:B7"/>
    <mergeCell ref="C6:C7"/>
    <mergeCell ref="D6:D7"/>
    <mergeCell ref="A2:M2"/>
    <mergeCell ref="A3:M3"/>
    <mergeCell ref="L4:M4"/>
    <mergeCell ref="A5:E5"/>
    <mergeCell ref="E6:G6"/>
    <mergeCell ref="I6:K6"/>
    <mergeCell ref="H6:H7"/>
    <mergeCell ref="L6:L7"/>
    <mergeCell ref="M6:M7"/>
  </mergeCells>
  <phoneticPr fontId="33" type="noConversion"/>
  <hyperlinks>
    <hyperlink ref="A1" location="索引目录!A1" display="返回索引目录" xr:uid="{00000000-0004-0000-4700-000000000000}"/>
  </hyperlinks>
  <printOptions horizontalCentered="1"/>
  <pageMargins left="0.98402777777777795" right="0.98402777777777795" top="0.98402777777777795" bottom="0.98402777777777795" header="0.47222222222222199" footer="0.35416666666666702"/>
  <pageSetup paperSize="9" scale="9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2">
    <pageSetUpPr fitToPage="1"/>
  </sheetPr>
  <dimension ref="A1:L29"/>
  <sheetViews>
    <sheetView showGridLines="0" topLeftCell="A11" zoomScale="96" zoomScaleNormal="96" workbookViewId="0">
      <selection activeCell="M8" sqref="M8:R8"/>
    </sheetView>
  </sheetViews>
  <sheetFormatPr defaultColWidth="9" defaultRowHeight="15.75" customHeight="1"/>
  <cols>
    <col min="1" max="1" width="5.5" style="3" customWidth="1"/>
    <col min="2" max="2" width="13" style="3" customWidth="1"/>
    <col min="3" max="3" width="10.75" style="3" customWidth="1"/>
    <col min="4" max="4" width="15" style="3" customWidth="1"/>
    <col min="5" max="5" width="10.25" style="3" customWidth="1"/>
    <col min="6" max="6" width="12" style="3" customWidth="1"/>
    <col min="7" max="8" width="15.75" style="3" customWidth="1"/>
    <col min="9" max="10" width="13.25" style="3" customWidth="1"/>
    <col min="11" max="11" width="18.25" style="3" customWidth="1"/>
    <col min="12" max="13" width="9" style="3" customWidth="1"/>
    <col min="14" max="16384" width="9" style="3"/>
  </cols>
  <sheetData>
    <row r="1" spans="1:12" ht="15.75" customHeight="1">
      <c r="A1" s="4" t="s">
        <v>125</v>
      </c>
    </row>
    <row r="2" spans="1:12" s="1" customFormat="1" ht="30" customHeight="1">
      <c r="A2" s="651" t="s">
        <v>2288</v>
      </c>
      <c r="B2" s="652"/>
      <c r="C2" s="652"/>
      <c r="D2" s="652"/>
      <c r="E2" s="652"/>
      <c r="F2" s="652"/>
      <c r="G2" s="652"/>
      <c r="H2" s="652"/>
      <c r="I2" s="652"/>
      <c r="J2" s="652"/>
      <c r="K2" s="652"/>
    </row>
    <row r="3" spans="1:12" ht="15.75" customHeight="1">
      <c r="A3" s="653" t="str">
        <f>"评估基准日："&amp;TEXT(基本信息输入表!M7,"yyyy年mm月dd日")</f>
        <v>评估基准日：2025年07月31日</v>
      </c>
      <c r="B3" s="654"/>
      <c r="C3" s="654"/>
      <c r="D3" s="654"/>
      <c r="E3" s="654"/>
      <c r="F3" s="654"/>
      <c r="G3" s="654"/>
      <c r="H3" s="654"/>
      <c r="I3" s="654"/>
      <c r="J3" s="654"/>
      <c r="K3" s="654"/>
    </row>
    <row r="4" spans="1:12" ht="14.25" customHeight="1">
      <c r="A4" s="2"/>
      <c r="B4" s="2"/>
      <c r="C4" s="2"/>
      <c r="D4" s="2"/>
      <c r="E4" s="2"/>
      <c r="F4" s="2"/>
      <c r="G4" s="2"/>
      <c r="H4" s="2"/>
      <c r="I4" s="2"/>
      <c r="J4" s="2"/>
      <c r="K4" s="17" t="s">
        <v>2289</v>
      </c>
    </row>
    <row r="5" spans="1:12" ht="15.75" customHeight="1">
      <c r="A5" s="662" t="str">
        <f>基本信息输入表!K6&amp;"："&amp;基本信息输入表!M6</f>
        <v>被评估单位：西安曲江影视投资（集团）有限公司</v>
      </c>
      <c r="B5" s="676"/>
      <c r="C5" s="676"/>
      <c r="D5" s="676"/>
      <c r="E5" s="676"/>
      <c r="F5" s="676"/>
      <c r="K5" s="17" t="s">
        <v>561</v>
      </c>
    </row>
    <row r="6" spans="1:12" s="2" customFormat="1" ht="27.4" customHeight="1">
      <c r="A6" s="8" t="s">
        <v>127</v>
      </c>
      <c r="B6" s="8" t="s">
        <v>2290</v>
      </c>
      <c r="C6" s="50" t="s">
        <v>2291</v>
      </c>
      <c r="D6" s="50" t="s">
        <v>2292</v>
      </c>
      <c r="E6" s="50" t="s">
        <v>2293</v>
      </c>
      <c r="F6" s="8" t="s">
        <v>733</v>
      </c>
      <c r="G6" s="9" t="s">
        <v>412</v>
      </c>
      <c r="H6" s="8" t="s">
        <v>413</v>
      </c>
      <c r="I6" s="8" t="s">
        <v>414</v>
      </c>
      <c r="J6" s="8" t="s">
        <v>415</v>
      </c>
      <c r="K6" s="8" t="s">
        <v>143</v>
      </c>
      <c r="L6" s="2" t="s">
        <v>516</v>
      </c>
    </row>
    <row r="7" spans="1:12" ht="12.75" customHeight="1">
      <c r="A7" s="10" t="str">
        <f t="shared" ref="A7:A26" si="0">IF(B7="","",ROW()-6)</f>
        <v/>
      </c>
      <c r="B7" s="11"/>
      <c r="C7" s="11"/>
      <c r="D7" s="11"/>
      <c r="E7" s="13"/>
      <c r="F7" s="12"/>
      <c r="G7" s="13"/>
      <c r="H7" s="13"/>
      <c r="I7" s="13">
        <f t="shared" ref="I7:I27" si="1">H7-G7</f>
        <v>0</v>
      </c>
      <c r="J7" s="34" t="str">
        <f t="shared" ref="J7:J27" si="2">IF(G7=0,"",I7/G7*100)</f>
        <v/>
      </c>
      <c r="K7" s="38"/>
      <c r="L7" s="2" t="s">
        <v>2294</v>
      </c>
    </row>
    <row r="8" spans="1:12" ht="12.75" customHeight="1">
      <c r="A8" s="10" t="str">
        <f t="shared" si="0"/>
        <v/>
      </c>
      <c r="B8" s="11"/>
      <c r="C8" s="11"/>
      <c r="D8" s="11"/>
      <c r="E8" s="13"/>
      <c r="F8" s="12"/>
      <c r="G8" s="13"/>
      <c r="H8" s="13"/>
      <c r="I8" s="13">
        <f t="shared" si="1"/>
        <v>0</v>
      </c>
      <c r="J8" s="34" t="str">
        <f t="shared" si="2"/>
        <v/>
      </c>
      <c r="K8" s="38"/>
      <c r="L8" s="2" t="s">
        <v>2295</v>
      </c>
    </row>
    <row r="9" spans="1:12" ht="12.75" customHeight="1">
      <c r="A9" s="10" t="str">
        <f t="shared" si="0"/>
        <v/>
      </c>
      <c r="B9" s="11"/>
      <c r="C9" s="11"/>
      <c r="D9" s="11"/>
      <c r="E9" s="13"/>
      <c r="F9" s="12"/>
      <c r="G9" s="13"/>
      <c r="H9" s="13"/>
      <c r="I9" s="13">
        <f t="shared" si="1"/>
        <v>0</v>
      </c>
      <c r="J9" s="19" t="str">
        <f t="shared" si="2"/>
        <v/>
      </c>
      <c r="K9" s="38"/>
      <c r="L9" s="2" t="s">
        <v>2296</v>
      </c>
    </row>
    <row r="10" spans="1:12" ht="12.75" customHeight="1">
      <c r="A10" s="10" t="str">
        <f t="shared" si="0"/>
        <v/>
      </c>
      <c r="B10" s="11"/>
      <c r="C10" s="11"/>
      <c r="D10" s="11"/>
      <c r="E10" s="13"/>
      <c r="F10" s="12"/>
      <c r="G10" s="13"/>
      <c r="H10" s="13"/>
      <c r="I10" s="13">
        <f t="shared" si="1"/>
        <v>0</v>
      </c>
      <c r="J10" s="19" t="str">
        <f t="shared" si="2"/>
        <v/>
      </c>
      <c r="K10" s="38"/>
      <c r="L10" s="2" t="s">
        <v>2297</v>
      </c>
    </row>
    <row r="11" spans="1:12" ht="12.75" customHeight="1">
      <c r="A11" s="10" t="str">
        <f t="shared" si="0"/>
        <v/>
      </c>
      <c r="B11" s="11"/>
      <c r="C11" s="11"/>
      <c r="D11" s="11"/>
      <c r="E11" s="13"/>
      <c r="F11" s="12"/>
      <c r="G11" s="13"/>
      <c r="H11" s="13"/>
      <c r="I11" s="13">
        <f t="shared" si="1"/>
        <v>0</v>
      </c>
      <c r="J11" s="19" t="str">
        <f t="shared" si="2"/>
        <v/>
      </c>
      <c r="K11" s="38"/>
      <c r="L11" s="2" t="s">
        <v>2298</v>
      </c>
    </row>
    <row r="12" spans="1:12" ht="12.75" customHeight="1">
      <c r="A12" s="10" t="str">
        <f t="shared" si="0"/>
        <v/>
      </c>
      <c r="B12" s="11"/>
      <c r="C12" s="11"/>
      <c r="D12" s="11"/>
      <c r="E12" s="13"/>
      <c r="F12" s="12"/>
      <c r="G12" s="13"/>
      <c r="H12" s="13"/>
      <c r="I12" s="13">
        <f t="shared" si="1"/>
        <v>0</v>
      </c>
      <c r="J12" s="19" t="str">
        <f t="shared" si="2"/>
        <v/>
      </c>
      <c r="K12" s="38"/>
      <c r="L12" s="2" t="s">
        <v>2299</v>
      </c>
    </row>
    <row r="13" spans="1:12" ht="12.75" customHeight="1">
      <c r="A13" s="10" t="str">
        <f t="shared" si="0"/>
        <v/>
      </c>
      <c r="B13" s="11"/>
      <c r="C13" s="11"/>
      <c r="D13" s="11"/>
      <c r="E13" s="13"/>
      <c r="F13" s="12"/>
      <c r="G13" s="13"/>
      <c r="H13" s="13"/>
      <c r="I13" s="13">
        <f t="shared" si="1"/>
        <v>0</v>
      </c>
      <c r="J13" s="19" t="str">
        <f t="shared" si="2"/>
        <v/>
      </c>
      <c r="K13" s="38"/>
      <c r="L13" s="2" t="s">
        <v>2300</v>
      </c>
    </row>
    <row r="14" spans="1:12" ht="12.75" customHeight="1">
      <c r="A14" s="10" t="str">
        <f t="shared" si="0"/>
        <v/>
      </c>
      <c r="B14" s="11"/>
      <c r="C14" s="11"/>
      <c r="D14" s="11"/>
      <c r="E14" s="13"/>
      <c r="F14" s="12"/>
      <c r="G14" s="13"/>
      <c r="H14" s="13"/>
      <c r="I14" s="13">
        <f t="shared" si="1"/>
        <v>0</v>
      </c>
      <c r="J14" s="19" t="str">
        <f t="shared" si="2"/>
        <v/>
      </c>
      <c r="K14" s="38"/>
      <c r="L14" s="2" t="s">
        <v>2301</v>
      </c>
    </row>
    <row r="15" spans="1:12" ht="12.75" customHeight="1">
      <c r="A15" s="10" t="str">
        <f t="shared" si="0"/>
        <v/>
      </c>
      <c r="B15" s="11"/>
      <c r="C15" s="11"/>
      <c r="D15" s="11"/>
      <c r="E15" s="13"/>
      <c r="F15" s="12"/>
      <c r="G15" s="13"/>
      <c r="H15" s="13"/>
      <c r="I15" s="13">
        <f t="shared" si="1"/>
        <v>0</v>
      </c>
      <c r="J15" s="19" t="str">
        <f t="shared" si="2"/>
        <v/>
      </c>
      <c r="K15" s="38"/>
      <c r="L15" s="2" t="s">
        <v>2302</v>
      </c>
    </row>
    <row r="16" spans="1:12" ht="12.75" customHeight="1">
      <c r="A16" s="10" t="str">
        <f t="shared" si="0"/>
        <v/>
      </c>
      <c r="B16" s="11"/>
      <c r="C16" s="11"/>
      <c r="D16" s="11"/>
      <c r="E16" s="13"/>
      <c r="F16" s="12"/>
      <c r="G16" s="13"/>
      <c r="H16" s="13"/>
      <c r="I16" s="13">
        <f t="shared" si="1"/>
        <v>0</v>
      </c>
      <c r="J16" s="19" t="str">
        <f t="shared" si="2"/>
        <v/>
      </c>
      <c r="K16" s="38"/>
      <c r="L16" s="2" t="s">
        <v>2303</v>
      </c>
    </row>
    <row r="17" spans="1:12" ht="12.75" customHeight="1">
      <c r="A17" s="10" t="str">
        <f t="shared" si="0"/>
        <v/>
      </c>
      <c r="B17" s="11"/>
      <c r="C17" s="11"/>
      <c r="D17" s="11"/>
      <c r="E17" s="13"/>
      <c r="F17" s="12"/>
      <c r="G17" s="13"/>
      <c r="H17" s="13"/>
      <c r="I17" s="13">
        <f t="shared" si="1"/>
        <v>0</v>
      </c>
      <c r="J17" s="19" t="str">
        <f t="shared" si="2"/>
        <v/>
      </c>
      <c r="K17" s="38"/>
      <c r="L17" s="2" t="s">
        <v>2304</v>
      </c>
    </row>
    <row r="18" spans="1:12" ht="12.75" customHeight="1">
      <c r="A18" s="10" t="str">
        <f t="shared" si="0"/>
        <v/>
      </c>
      <c r="B18" s="11"/>
      <c r="C18" s="11"/>
      <c r="D18" s="11"/>
      <c r="E18" s="13"/>
      <c r="F18" s="12"/>
      <c r="G18" s="13"/>
      <c r="H18" s="13"/>
      <c r="I18" s="13">
        <f t="shared" si="1"/>
        <v>0</v>
      </c>
      <c r="J18" s="19" t="str">
        <f t="shared" si="2"/>
        <v/>
      </c>
      <c r="K18" s="38"/>
      <c r="L18" s="2" t="s">
        <v>2305</v>
      </c>
    </row>
    <row r="19" spans="1:12" ht="12.75" customHeight="1">
      <c r="A19" s="10" t="str">
        <f t="shared" si="0"/>
        <v/>
      </c>
      <c r="B19" s="11"/>
      <c r="C19" s="11"/>
      <c r="D19" s="11"/>
      <c r="E19" s="13"/>
      <c r="F19" s="12"/>
      <c r="G19" s="13"/>
      <c r="H19" s="13"/>
      <c r="I19" s="13">
        <f t="shared" si="1"/>
        <v>0</v>
      </c>
      <c r="J19" s="19" t="str">
        <f t="shared" si="2"/>
        <v/>
      </c>
      <c r="K19" s="38"/>
      <c r="L19" s="2" t="s">
        <v>2306</v>
      </c>
    </row>
    <row r="20" spans="1:12" ht="12.75" customHeight="1">
      <c r="A20" s="10" t="str">
        <f t="shared" si="0"/>
        <v/>
      </c>
      <c r="B20" s="11"/>
      <c r="C20" s="11"/>
      <c r="D20" s="11"/>
      <c r="E20" s="13"/>
      <c r="F20" s="12"/>
      <c r="G20" s="13"/>
      <c r="H20" s="13"/>
      <c r="I20" s="13">
        <f t="shared" si="1"/>
        <v>0</v>
      </c>
      <c r="J20" s="19" t="str">
        <f t="shared" si="2"/>
        <v/>
      </c>
      <c r="K20" s="38"/>
      <c r="L20" s="2" t="s">
        <v>2307</v>
      </c>
    </row>
    <row r="21" spans="1:12" ht="12.75" customHeight="1">
      <c r="A21" s="10" t="str">
        <f t="shared" si="0"/>
        <v/>
      </c>
      <c r="B21" s="11"/>
      <c r="C21" s="11"/>
      <c r="D21" s="11"/>
      <c r="E21" s="13"/>
      <c r="F21" s="12"/>
      <c r="G21" s="13"/>
      <c r="H21" s="13"/>
      <c r="I21" s="13">
        <f t="shared" si="1"/>
        <v>0</v>
      </c>
      <c r="J21" s="19" t="str">
        <f t="shared" si="2"/>
        <v/>
      </c>
      <c r="K21" s="38"/>
      <c r="L21" s="2" t="s">
        <v>2308</v>
      </c>
    </row>
    <row r="22" spans="1:12" ht="12.75" customHeight="1">
      <c r="A22" s="10" t="str">
        <f t="shared" si="0"/>
        <v/>
      </c>
      <c r="B22" s="11"/>
      <c r="C22" s="11"/>
      <c r="D22" s="11"/>
      <c r="E22" s="13"/>
      <c r="F22" s="12"/>
      <c r="G22" s="13"/>
      <c r="H22" s="13"/>
      <c r="I22" s="13">
        <f t="shared" si="1"/>
        <v>0</v>
      </c>
      <c r="J22" s="19" t="str">
        <f t="shared" si="2"/>
        <v/>
      </c>
      <c r="K22" s="38"/>
      <c r="L22" s="2" t="s">
        <v>2309</v>
      </c>
    </row>
    <row r="23" spans="1:12" ht="12.75" customHeight="1">
      <c r="A23" s="10" t="str">
        <f t="shared" si="0"/>
        <v/>
      </c>
      <c r="B23" s="11"/>
      <c r="C23" s="11"/>
      <c r="D23" s="11"/>
      <c r="E23" s="13"/>
      <c r="F23" s="12"/>
      <c r="G23" s="13"/>
      <c r="H23" s="13"/>
      <c r="I23" s="13">
        <f t="shared" si="1"/>
        <v>0</v>
      </c>
      <c r="J23" s="19" t="str">
        <f t="shared" si="2"/>
        <v/>
      </c>
      <c r="K23" s="38"/>
      <c r="L23" s="2" t="s">
        <v>2310</v>
      </c>
    </row>
    <row r="24" spans="1:12" ht="12.75" customHeight="1">
      <c r="A24" s="10" t="str">
        <f t="shared" si="0"/>
        <v/>
      </c>
      <c r="B24" s="11"/>
      <c r="C24" s="11"/>
      <c r="D24" s="11"/>
      <c r="E24" s="13"/>
      <c r="F24" s="12"/>
      <c r="G24" s="13"/>
      <c r="H24" s="13"/>
      <c r="I24" s="13">
        <f t="shared" si="1"/>
        <v>0</v>
      </c>
      <c r="J24" s="19" t="str">
        <f t="shared" si="2"/>
        <v/>
      </c>
      <c r="K24" s="38"/>
      <c r="L24" s="2" t="s">
        <v>2311</v>
      </c>
    </row>
    <row r="25" spans="1:12" ht="12.75" customHeight="1">
      <c r="A25" s="10" t="str">
        <f t="shared" si="0"/>
        <v/>
      </c>
      <c r="B25" s="11"/>
      <c r="C25" s="11"/>
      <c r="D25" s="11"/>
      <c r="E25" s="13"/>
      <c r="F25" s="12"/>
      <c r="G25" s="13"/>
      <c r="H25" s="13"/>
      <c r="I25" s="13">
        <f t="shared" si="1"/>
        <v>0</v>
      </c>
      <c r="J25" s="19" t="str">
        <f t="shared" si="2"/>
        <v/>
      </c>
      <c r="K25" s="38"/>
      <c r="L25" s="2" t="s">
        <v>2312</v>
      </c>
    </row>
    <row r="26" spans="1:12" ht="12.75" customHeight="1">
      <c r="A26" s="10" t="str">
        <f t="shared" si="0"/>
        <v/>
      </c>
      <c r="B26" s="11"/>
      <c r="C26" s="11"/>
      <c r="D26" s="11"/>
      <c r="E26" s="13"/>
      <c r="F26" s="12"/>
      <c r="G26" s="13"/>
      <c r="H26" s="13"/>
      <c r="I26" s="13">
        <f t="shared" si="1"/>
        <v>0</v>
      </c>
      <c r="J26" s="19" t="str">
        <f t="shared" si="2"/>
        <v/>
      </c>
      <c r="K26" s="38"/>
      <c r="L26" s="2" t="s">
        <v>2313</v>
      </c>
    </row>
    <row r="27" spans="1:12" ht="15.75" customHeight="1">
      <c r="A27" s="659" t="s">
        <v>532</v>
      </c>
      <c r="B27" s="677"/>
      <c r="C27" s="31"/>
      <c r="D27" s="31"/>
      <c r="E27" s="31"/>
      <c r="F27" s="14"/>
      <c r="G27" s="19">
        <f>SUM(G7:G26)</f>
        <v>0</v>
      </c>
      <c r="H27" s="19">
        <f>SUM(H7:H26)</f>
        <v>0</v>
      </c>
      <c r="I27" s="13">
        <f t="shared" si="1"/>
        <v>0</v>
      </c>
      <c r="J27" s="19" t="str">
        <f t="shared" si="2"/>
        <v/>
      </c>
      <c r="K27" s="16"/>
    </row>
    <row r="28" spans="1:12" ht="15.75" customHeight="1">
      <c r="A28" s="3" t="str">
        <f>基本信息输入表!$K$6&amp;"填表人："&amp;基本信息输入表!$M$69</f>
        <v>被评估单位填表人：</v>
      </c>
      <c r="H28" s="3" t="str">
        <f>"评估人员："&amp;基本信息输入表!$Q$69</f>
        <v>评估人员：</v>
      </c>
      <c r="L28" s="3" t="s">
        <v>533</v>
      </c>
    </row>
    <row r="29" spans="1:12" ht="15.75" customHeight="1">
      <c r="A29" s="3" t="str">
        <f>"填表日期："&amp;YEAR(基本信息输入表!$O$69)&amp;"年"&amp;MONTH(基本信息输入表!$O$69)&amp;"月"&amp;DAY(基本信息输入表!$O$69)&amp;"日"</f>
        <v>填表日期：1900年1月0日</v>
      </c>
    </row>
  </sheetData>
  <mergeCells count="4">
    <mergeCell ref="A2:K2"/>
    <mergeCell ref="A3:K3"/>
    <mergeCell ref="A5:F5"/>
    <mergeCell ref="A27:B27"/>
  </mergeCells>
  <phoneticPr fontId="33" type="noConversion"/>
  <hyperlinks>
    <hyperlink ref="A1" location="索引目录!A1" display="返回索引目录" xr:uid="{00000000-0004-0000-4800-000000000000}"/>
  </hyperlinks>
  <printOptions horizontalCentered="1"/>
  <pageMargins left="0.98402777777777795" right="0.98402777777777795" top="0.98402777777777795" bottom="0.98402777777777795" header="0.47222222222222199" footer="0.35416666666666702"/>
  <pageSetup paperSize="9" scale="8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3">
    <pageSetUpPr fitToPage="1"/>
  </sheetPr>
  <dimension ref="A1:O30"/>
  <sheetViews>
    <sheetView showGridLines="0" topLeftCell="A7" zoomScale="96" zoomScaleNormal="96" workbookViewId="0">
      <selection activeCell="M8" sqref="M8:R8"/>
    </sheetView>
  </sheetViews>
  <sheetFormatPr defaultColWidth="9" defaultRowHeight="15.75" customHeight="1"/>
  <cols>
    <col min="1" max="1" width="4.25" style="3" customWidth="1"/>
    <col min="2" max="2" width="12.25" style="3" customWidth="1"/>
    <col min="3" max="3" width="11.75" style="3" customWidth="1"/>
    <col min="4" max="4" width="8" style="3" customWidth="1"/>
    <col min="5" max="5" width="6.25" style="3" customWidth="1"/>
    <col min="6" max="6" width="8" style="3" customWidth="1"/>
    <col min="7" max="7" width="8.75" style="3" customWidth="1"/>
    <col min="8" max="8" width="9.75" style="3" customWidth="1"/>
    <col min="9" max="9" width="8.25" style="3" customWidth="1"/>
    <col min="10" max="10" width="5.75" style="3" customWidth="1"/>
    <col min="11" max="11" width="12.75" style="3" customWidth="1"/>
    <col min="12" max="12" width="9.5" style="3" customWidth="1"/>
    <col min="13" max="13" width="8.5" style="3" customWidth="1"/>
    <col min="14" max="14" width="10.75" style="3" customWidth="1"/>
    <col min="15" max="16" width="9" style="3" customWidth="1"/>
    <col min="17" max="16384" width="9" style="3"/>
  </cols>
  <sheetData>
    <row r="1" spans="1:15" ht="15.75" customHeight="1">
      <c r="A1" s="4" t="s">
        <v>125</v>
      </c>
    </row>
    <row r="2" spans="1:15" s="1" customFormat="1" ht="30" customHeight="1">
      <c r="A2" s="651" t="s">
        <v>2314</v>
      </c>
      <c r="B2" s="652"/>
      <c r="C2" s="652"/>
      <c r="D2" s="652"/>
      <c r="E2" s="652"/>
      <c r="F2" s="652"/>
      <c r="G2" s="652"/>
      <c r="H2" s="652"/>
      <c r="I2" s="652"/>
      <c r="J2" s="652"/>
      <c r="K2" s="652"/>
      <c r="L2" s="652"/>
      <c r="M2" s="652"/>
      <c r="N2" s="652"/>
    </row>
    <row r="3" spans="1:15"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row>
    <row r="4" spans="1:15" ht="14.25" customHeight="1">
      <c r="A4" s="2"/>
      <c r="B4" s="2"/>
      <c r="C4" s="2"/>
      <c r="D4" s="2"/>
      <c r="E4" s="2"/>
      <c r="F4" s="2"/>
      <c r="G4" s="2"/>
      <c r="H4" s="2"/>
      <c r="I4" s="2"/>
      <c r="J4" s="2"/>
      <c r="K4" s="2"/>
      <c r="L4" s="656" t="s">
        <v>2315</v>
      </c>
      <c r="M4" s="654"/>
      <c r="N4" s="654"/>
    </row>
    <row r="5" spans="1:15" ht="15.75" customHeight="1">
      <c r="A5" s="3" t="str">
        <f>基本信息输入表!K6&amp;"："&amp;基本信息输入表!M6</f>
        <v>被评估单位：西安曲江影视投资（集团）有限公司</v>
      </c>
      <c r="L5" s="657" t="s">
        <v>383</v>
      </c>
      <c r="M5" s="676"/>
      <c r="N5" s="676"/>
    </row>
    <row r="6" spans="1:15" s="2" customFormat="1" ht="12.75" customHeight="1">
      <c r="A6" s="658" t="s">
        <v>127</v>
      </c>
      <c r="B6" s="658" t="s">
        <v>2316</v>
      </c>
      <c r="C6" s="668" t="s">
        <v>2317</v>
      </c>
      <c r="D6" s="668" t="s">
        <v>845</v>
      </c>
      <c r="E6" s="668" t="s">
        <v>847</v>
      </c>
      <c r="F6" s="668" t="s">
        <v>1668</v>
      </c>
      <c r="G6" s="658" t="s">
        <v>412</v>
      </c>
      <c r="H6" s="673"/>
      <c r="I6" s="671" t="s">
        <v>828</v>
      </c>
      <c r="J6" s="658" t="s">
        <v>413</v>
      </c>
      <c r="K6" s="672"/>
      <c r="L6" s="673"/>
      <c r="M6" s="668" t="s">
        <v>415</v>
      </c>
      <c r="N6" s="668" t="s">
        <v>143</v>
      </c>
    </row>
    <row r="7" spans="1:15" s="2" customFormat="1" ht="12.75" customHeight="1">
      <c r="A7" s="675"/>
      <c r="B7" s="675"/>
      <c r="C7" s="675"/>
      <c r="D7" s="675"/>
      <c r="E7" s="675"/>
      <c r="F7" s="675"/>
      <c r="G7" s="71" t="s">
        <v>1443</v>
      </c>
      <c r="H7" s="72" t="s">
        <v>1444</v>
      </c>
      <c r="I7" s="674"/>
      <c r="J7" s="72" t="s">
        <v>1443</v>
      </c>
      <c r="K7" s="73" t="s">
        <v>1009</v>
      </c>
      <c r="L7" s="72" t="s">
        <v>1444</v>
      </c>
      <c r="M7" s="675"/>
      <c r="N7" s="675"/>
      <c r="O7" s="2" t="s">
        <v>516</v>
      </c>
    </row>
    <row r="8" spans="1:15" ht="12.75" customHeight="1">
      <c r="A8" s="10" t="str">
        <f t="shared" ref="A8:A24" si="0">IF(B8="","",ROW()-7)</f>
        <v/>
      </c>
      <c r="B8" s="24"/>
      <c r="C8" s="24"/>
      <c r="D8" s="24"/>
      <c r="E8" s="36"/>
      <c r="F8" s="12"/>
      <c r="G8" s="36"/>
      <c r="H8" s="36"/>
      <c r="I8" s="36"/>
      <c r="J8" s="36"/>
      <c r="K8" s="36"/>
      <c r="L8" s="36"/>
      <c r="M8" s="14" t="str">
        <f t="shared" ref="M8:M25" si="1">IF(H8-I8=0,"",(L8-H8+I8)/(H8-I8)*100)</f>
        <v/>
      </c>
      <c r="N8" s="24"/>
      <c r="O8" s="2" t="s">
        <v>2318</v>
      </c>
    </row>
    <row r="9" spans="1:15" ht="12.75" customHeight="1">
      <c r="A9" s="10" t="str">
        <f t="shared" si="0"/>
        <v/>
      </c>
      <c r="B9" s="24"/>
      <c r="C9" s="24"/>
      <c r="D9" s="24"/>
      <c r="E9" s="36"/>
      <c r="F9" s="12"/>
      <c r="G9" s="36"/>
      <c r="H9" s="36"/>
      <c r="I9" s="36"/>
      <c r="J9" s="36"/>
      <c r="K9" s="36"/>
      <c r="L9" s="36"/>
      <c r="M9" s="14" t="str">
        <f t="shared" si="1"/>
        <v/>
      </c>
      <c r="N9" s="24"/>
      <c r="O9" s="2" t="s">
        <v>2319</v>
      </c>
    </row>
    <row r="10" spans="1:15" ht="12.75" customHeight="1">
      <c r="A10" s="10" t="str">
        <f t="shared" si="0"/>
        <v/>
      </c>
      <c r="B10" s="24"/>
      <c r="C10" s="24"/>
      <c r="D10" s="24"/>
      <c r="E10" s="36"/>
      <c r="F10" s="12"/>
      <c r="G10" s="36"/>
      <c r="H10" s="36"/>
      <c r="I10" s="36"/>
      <c r="J10" s="36"/>
      <c r="K10" s="36"/>
      <c r="L10" s="36"/>
      <c r="M10" s="14" t="str">
        <f t="shared" si="1"/>
        <v/>
      </c>
      <c r="N10" s="24"/>
      <c r="O10" s="2" t="s">
        <v>2320</v>
      </c>
    </row>
    <row r="11" spans="1:15" ht="12.75" customHeight="1">
      <c r="A11" s="10" t="str">
        <f t="shared" si="0"/>
        <v/>
      </c>
      <c r="B11" s="24"/>
      <c r="C11" s="24"/>
      <c r="D11" s="24"/>
      <c r="E11" s="36"/>
      <c r="F11" s="12"/>
      <c r="G11" s="36"/>
      <c r="H11" s="36"/>
      <c r="I11" s="36"/>
      <c r="J11" s="36"/>
      <c r="K11" s="36"/>
      <c r="L11" s="36"/>
      <c r="M11" s="14" t="str">
        <f t="shared" si="1"/>
        <v/>
      </c>
      <c r="N11" s="24"/>
      <c r="O11" s="2" t="s">
        <v>2321</v>
      </c>
    </row>
    <row r="12" spans="1:15" ht="12.75" customHeight="1">
      <c r="A12" s="10" t="str">
        <f t="shared" si="0"/>
        <v/>
      </c>
      <c r="B12" s="24"/>
      <c r="C12" s="24"/>
      <c r="D12" s="24"/>
      <c r="E12" s="36"/>
      <c r="F12" s="12"/>
      <c r="G12" s="36"/>
      <c r="H12" s="36"/>
      <c r="I12" s="36"/>
      <c r="J12" s="36"/>
      <c r="K12" s="36"/>
      <c r="L12" s="36"/>
      <c r="M12" s="14" t="str">
        <f t="shared" si="1"/>
        <v/>
      </c>
      <c r="N12" s="24"/>
      <c r="O12" s="2" t="s">
        <v>2322</v>
      </c>
    </row>
    <row r="13" spans="1:15" ht="12.75" customHeight="1">
      <c r="A13" s="10" t="str">
        <f t="shared" si="0"/>
        <v/>
      </c>
      <c r="B13" s="24"/>
      <c r="C13" s="24"/>
      <c r="D13" s="24"/>
      <c r="E13" s="36"/>
      <c r="F13" s="12"/>
      <c r="G13" s="36"/>
      <c r="H13" s="36"/>
      <c r="I13" s="36"/>
      <c r="J13" s="36"/>
      <c r="K13" s="36"/>
      <c r="L13" s="36"/>
      <c r="M13" s="14" t="str">
        <f t="shared" si="1"/>
        <v/>
      </c>
      <c r="N13" s="24"/>
      <c r="O13" s="2" t="s">
        <v>2323</v>
      </c>
    </row>
    <row r="14" spans="1:15" ht="12.75" customHeight="1">
      <c r="A14" s="10" t="str">
        <f t="shared" si="0"/>
        <v/>
      </c>
      <c r="B14" s="24"/>
      <c r="C14" s="24"/>
      <c r="D14" s="24"/>
      <c r="E14" s="36"/>
      <c r="F14" s="12"/>
      <c r="G14" s="36"/>
      <c r="H14" s="36"/>
      <c r="I14" s="36"/>
      <c r="J14" s="36"/>
      <c r="K14" s="36"/>
      <c r="L14" s="36"/>
      <c r="M14" s="14" t="str">
        <f t="shared" si="1"/>
        <v/>
      </c>
      <c r="N14" s="24"/>
      <c r="O14" s="2" t="s">
        <v>2324</v>
      </c>
    </row>
    <row r="15" spans="1:15" ht="12.75" customHeight="1">
      <c r="A15" s="10" t="str">
        <f t="shared" si="0"/>
        <v/>
      </c>
      <c r="B15" s="24"/>
      <c r="C15" s="24"/>
      <c r="D15" s="24"/>
      <c r="E15" s="36"/>
      <c r="F15" s="12"/>
      <c r="G15" s="36"/>
      <c r="H15" s="36"/>
      <c r="I15" s="36"/>
      <c r="J15" s="36"/>
      <c r="K15" s="36"/>
      <c r="L15" s="36"/>
      <c r="M15" s="14" t="str">
        <f t="shared" si="1"/>
        <v/>
      </c>
      <c r="N15" s="24"/>
      <c r="O15" s="2" t="s">
        <v>2325</v>
      </c>
    </row>
    <row r="16" spans="1:15" ht="12.75" customHeight="1">
      <c r="A16" s="10" t="str">
        <f t="shared" si="0"/>
        <v/>
      </c>
      <c r="B16" s="24"/>
      <c r="C16" s="24"/>
      <c r="D16" s="24"/>
      <c r="E16" s="36"/>
      <c r="F16" s="12"/>
      <c r="G16" s="36"/>
      <c r="H16" s="36"/>
      <c r="I16" s="36"/>
      <c r="J16" s="36"/>
      <c r="K16" s="36"/>
      <c r="L16" s="36"/>
      <c r="M16" s="14" t="str">
        <f t="shared" si="1"/>
        <v/>
      </c>
      <c r="N16" s="24"/>
      <c r="O16" s="2" t="s">
        <v>2326</v>
      </c>
    </row>
    <row r="17" spans="1:15" ht="12.75" customHeight="1">
      <c r="A17" s="10" t="str">
        <f t="shared" si="0"/>
        <v/>
      </c>
      <c r="B17" s="24"/>
      <c r="C17" s="24"/>
      <c r="D17" s="24"/>
      <c r="E17" s="36"/>
      <c r="F17" s="12"/>
      <c r="G17" s="36"/>
      <c r="H17" s="36"/>
      <c r="I17" s="36"/>
      <c r="J17" s="36"/>
      <c r="K17" s="36"/>
      <c r="L17" s="36"/>
      <c r="M17" s="14" t="str">
        <f t="shared" si="1"/>
        <v/>
      </c>
      <c r="N17" s="24"/>
      <c r="O17" s="2" t="s">
        <v>2327</v>
      </c>
    </row>
    <row r="18" spans="1:15" ht="12.75" customHeight="1">
      <c r="A18" s="10" t="str">
        <f t="shared" si="0"/>
        <v/>
      </c>
      <c r="B18" s="24"/>
      <c r="C18" s="24"/>
      <c r="D18" s="24"/>
      <c r="E18" s="36"/>
      <c r="F18" s="12"/>
      <c r="G18" s="36"/>
      <c r="H18" s="36"/>
      <c r="I18" s="36"/>
      <c r="J18" s="36"/>
      <c r="K18" s="36"/>
      <c r="L18" s="36"/>
      <c r="M18" s="14" t="str">
        <f t="shared" si="1"/>
        <v/>
      </c>
      <c r="N18" s="24"/>
      <c r="O18" s="2" t="s">
        <v>2328</v>
      </c>
    </row>
    <row r="19" spans="1:15" ht="12.75" customHeight="1">
      <c r="A19" s="10" t="str">
        <f t="shared" si="0"/>
        <v/>
      </c>
      <c r="B19" s="24"/>
      <c r="C19" s="24"/>
      <c r="D19" s="24"/>
      <c r="E19" s="36"/>
      <c r="F19" s="12"/>
      <c r="G19" s="36"/>
      <c r="H19" s="36"/>
      <c r="I19" s="36"/>
      <c r="J19" s="36"/>
      <c r="K19" s="36"/>
      <c r="L19" s="36"/>
      <c r="M19" s="14" t="str">
        <f t="shared" si="1"/>
        <v/>
      </c>
      <c r="N19" s="24"/>
      <c r="O19" s="2" t="s">
        <v>2329</v>
      </c>
    </row>
    <row r="20" spans="1:15" ht="12.75" customHeight="1">
      <c r="A20" s="10" t="str">
        <f t="shared" si="0"/>
        <v/>
      </c>
      <c r="B20" s="24"/>
      <c r="C20" s="24"/>
      <c r="D20" s="24"/>
      <c r="E20" s="36"/>
      <c r="F20" s="12"/>
      <c r="G20" s="36"/>
      <c r="H20" s="36"/>
      <c r="I20" s="36"/>
      <c r="J20" s="36"/>
      <c r="K20" s="36"/>
      <c r="L20" s="36"/>
      <c r="M20" s="14" t="str">
        <f t="shared" si="1"/>
        <v/>
      </c>
      <c r="N20" s="24"/>
      <c r="O20" s="2" t="s">
        <v>2330</v>
      </c>
    </row>
    <row r="21" spans="1:15" ht="12.75" customHeight="1">
      <c r="A21" s="10" t="str">
        <f t="shared" si="0"/>
        <v/>
      </c>
      <c r="B21" s="24"/>
      <c r="C21" s="24"/>
      <c r="D21" s="24"/>
      <c r="E21" s="36"/>
      <c r="F21" s="12"/>
      <c r="G21" s="36"/>
      <c r="H21" s="36"/>
      <c r="I21" s="36"/>
      <c r="J21" s="36"/>
      <c r="K21" s="36"/>
      <c r="L21" s="36"/>
      <c r="M21" s="14" t="str">
        <f t="shared" si="1"/>
        <v/>
      </c>
      <c r="N21" s="24"/>
      <c r="O21" s="2" t="s">
        <v>2331</v>
      </c>
    </row>
    <row r="22" spans="1:15" ht="12.75" customHeight="1">
      <c r="A22" s="10" t="str">
        <f t="shared" si="0"/>
        <v/>
      </c>
      <c r="B22" s="24"/>
      <c r="C22" s="24"/>
      <c r="D22" s="24"/>
      <c r="E22" s="36"/>
      <c r="F22" s="12"/>
      <c r="G22" s="36"/>
      <c r="H22" s="36"/>
      <c r="I22" s="36"/>
      <c r="J22" s="36"/>
      <c r="K22" s="36"/>
      <c r="L22" s="36"/>
      <c r="M22" s="14" t="str">
        <f t="shared" si="1"/>
        <v/>
      </c>
      <c r="N22" s="24"/>
      <c r="O22" s="2" t="s">
        <v>2332</v>
      </c>
    </row>
    <row r="23" spans="1:15" ht="12.75" customHeight="1">
      <c r="A23" s="10" t="str">
        <f t="shared" si="0"/>
        <v/>
      </c>
      <c r="B23" s="24"/>
      <c r="C23" s="24"/>
      <c r="D23" s="24"/>
      <c r="E23" s="36"/>
      <c r="F23" s="12"/>
      <c r="G23" s="36"/>
      <c r="H23" s="36"/>
      <c r="I23" s="36"/>
      <c r="J23" s="36"/>
      <c r="K23" s="36"/>
      <c r="L23" s="36"/>
      <c r="M23" s="14" t="str">
        <f t="shared" si="1"/>
        <v/>
      </c>
      <c r="N23" s="24"/>
      <c r="O23" s="2" t="s">
        <v>2333</v>
      </c>
    </row>
    <row r="24" spans="1:15" ht="12.75" customHeight="1">
      <c r="A24" s="10" t="str">
        <f t="shared" si="0"/>
        <v/>
      </c>
      <c r="B24" s="11"/>
      <c r="C24" s="11"/>
      <c r="D24" s="11"/>
      <c r="E24" s="36"/>
      <c r="F24" s="12"/>
      <c r="G24" s="13"/>
      <c r="H24" s="13"/>
      <c r="I24" s="13"/>
      <c r="J24" s="13"/>
      <c r="K24" s="36"/>
      <c r="L24" s="36"/>
      <c r="M24" s="14" t="str">
        <f t="shared" si="1"/>
        <v/>
      </c>
      <c r="N24" s="11"/>
      <c r="O24" s="2" t="s">
        <v>2334</v>
      </c>
    </row>
    <row r="25" spans="1:15" ht="12.75" customHeight="1">
      <c r="A25" s="664" t="s">
        <v>779</v>
      </c>
      <c r="B25" s="672"/>
      <c r="C25" s="673"/>
      <c r="D25" s="11"/>
      <c r="E25" s="36"/>
      <c r="F25" s="38"/>
      <c r="G25" s="13">
        <f>SUM(G8:G24)</f>
        <v>0</v>
      </c>
      <c r="H25" s="13">
        <f>SUM(H8:H24)</f>
        <v>0</v>
      </c>
      <c r="I25" s="13">
        <f>SUM(I8:I24)</f>
        <v>0</v>
      </c>
      <c r="J25" s="13">
        <f>SUM(J8:J24)</f>
        <v>0</v>
      </c>
      <c r="K25" s="13"/>
      <c r="L25" s="13">
        <f>SUM(L8:L24)</f>
        <v>0</v>
      </c>
      <c r="M25" s="14" t="str">
        <f t="shared" si="1"/>
        <v/>
      </c>
      <c r="N25" s="11"/>
    </row>
    <row r="26" spans="1:15" ht="12.75" customHeight="1">
      <c r="A26" s="664" t="s">
        <v>2335</v>
      </c>
      <c r="B26" s="672"/>
      <c r="C26" s="673"/>
      <c r="D26" s="11"/>
      <c r="E26" s="36"/>
      <c r="F26" s="38"/>
      <c r="G26" s="13"/>
      <c r="H26" s="13">
        <f>I25</f>
        <v>0</v>
      </c>
      <c r="I26" s="13"/>
      <c r="J26" s="13"/>
      <c r="K26" s="13"/>
      <c r="L26" s="13"/>
      <c r="M26" s="14"/>
      <c r="N26" s="11"/>
    </row>
    <row r="27" spans="1:15" ht="15.75" customHeight="1">
      <c r="A27" s="659" t="s">
        <v>2336</v>
      </c>
      <c r="B27" s="676"/>
      <c r="C27" s="677"/>
      <c r="D27" s="14"/>
      <c r="E27" s="14"/>
      <c r="F27" s="14"/>
      <c r="G27" s="19">
        <f>G25-G26</f>
        <v>0</v>
      </c>
      <c r="H27" s="19">
        <f>H25-H26</f>
        <v>0</v>
      </c>
      <c r="I27" s="19"/>
      <c r="J27" s="19">
        <f>J25-J26</f>
        <v>0</v>
      </c>
      <c r="K27" s="14"/>
      <c r="L27" s="19">
        <f>L25</f>
        <v>0</v>
      </c>
      <c r="M27" s="14" t="str">
        <f>IF(H27-I27=0,"",(L27-H27+I27)/(H27-I27)*100)</f>
        <v/>
      </c>
      <c r="N27" s="16"/>
    </row>
    <row r="28" spans="1:15" ht="15.75" customHeight="1">
      <c r="A28" s="3" t="str">
        <f>基本信息输入表!$K$6&amp;"填表人："&amp;基本信息输入表!$M$70</f>
        <v>被评估单位填表人：</v>
      </c>
      <c r="L28" s="3" t="str">
        <f>"评估人员："&amp;基本信息输入表!$Q$70</f>
        <v>评估人员：</v>
      </c>
      <c r="O28" s="3" t="s">
        <v>533</v>
      </c>
    </row>
    <row r="29" spans="1:15" ht="15.75" customHeight="1">
      <c r="A29" s="3" t="str">
        <f>"填表日期："&amp;YEAR(基本信息输入表!$O$70)&amp;"年"&amp;MONTH(基本信息输入表!$O$70)&amp;"月"&amp;DAY(基本信息输入表!$O$70)&amp;"日"</f>
        <v>填表日期：1900年1月0日</v>
      </c>
    </row>
    <row r="30" spans="1:15" ht="15.75" customHeight="1">
      <c r="O30" s="35"/>
    </row>
  </sheetData>
  <mergeCells count="18">
    <mergeCell ref="A25:C25"/>
    <mergeCell ref="A26:C26"/>
    <mergeCell ref="A27:C27"/>
    <mergeCell ref="A6:A7"/>
    <mergeCell ref="B6:B7"/>
    <mergeCell ref="C6:C7"/>
    <mergeCell ref="A2:N2"/>
    <mergeCell ref="A3:N3"/>
    <mergeCell ref="L4:N4"/>
    <mergeCell ref="L5:N5"/>
    <mergeCell ref="G6:H6"/>
    <mergeCell ref="J6:L6"/>
    <mergeCell ref="D6:D7"/>
    <mergeCell ref="E6:E7"/>
    <mergeCell ref="F6:F7"/>
    <mergeCell ref="I6:I7"/>
    <mergeCell ref="M6:M7"/>
    <mergeCell ref="N6:N7"/>
  </mergeCells>
  <phoneticPr fontId="33" type="noConversion"/>
  <hyperlinks>
    <hyperlink ref="A1" location="索引目录!A1" display="返回索引目录" xr:uid="{00000000-0004-0000-4900-000000000000}"/>
  </hyperlinks>
  <printOptions horizontalCentered="1"/>
  <pageMargins left="0.98402777777777795" right="0.98402777777777795" top="0.98402777777777795" bottom="0.98402777777777795" header="0.47222222222222199" footer="0.35416666666666702"/>
  <pageSetup paperSize="9" scale="93"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4">
    <pageSetUpPr fitToPage="1"/>
  </sheetPr>
  <dimension ref="A1:Q29"/>
  <sheetViews>
    <sheetView showGridLines="0" topLeftCell="A11" zoomScale="96" zoomScaleNormal="96" workbookViewId="0">
      <selection activeCell="M8" sqref="M8:R8"/>
    </sheetView>
  </sheetViews>
  <sheetFormatPr defaultColWidth="9" defaultRowHeight="15.75" customHeight="1"/>
  <cols>
    <col min="1" max="1" width="4.25" style="3" customWidth="1"/>
    <col min="2" max="2" width="8" style="3" customWidth="1"/>
    <col min="3" max="3" width="4.75" style="3" customWidth="1"/>
    <col min="4" max="4" width="13.25" style="3" customWidth="1"/>
    <col min="5" max="5" width="8" style="3" customWidth="1"/>
    <col min="6" max="6" width="4.875" style="3" customWidth="1"/>
    <col min="7" max="7" width="9" style="3" customWidth="1"/>
    <col min="8" max="8" width="11.25" style="3" customWidth="1"/>
    <col min="9" max="9" width="8.25" style="3" customWidth="1"/>
    <col min="10" max="10" width="8" style="3" customWidth="1"/>
    <col min="11" max="11" width="9" style="3" customWidth="1"/>
    <col min="12" max="12" width="5.75" style="3" customWidth="1"/>
    <col min="13" max="13" width="8.75" style="3" customWidth="1"/>
    <col min="14" max="14" width="10.25" style="3" customWidth="1"/>
    <col min="15" max="15" width="8" style="3" customWidth="1"/>
    <col min="16" max="16" width="5.5" style="3" customWidth="1"/>
    <col min="17" max="18" width="9" style="3" customWidth="1"/>
    <col min="19" max="16384" width="9" style="3"/>
  </cols>
  <sheetData>
    <row r="1" spans="1:17" ht="15.75" customHeight="1">
      <c r="A1" s="4" t="s">
        <v>125</v>
      </c>
    </row>
    <row r="2" spans="1:17" s="1" customFormat="1" ht="30" customHeight="1">
      <c r="A2" s="651" t="s">
        <v>2337</v>
      </c>
      <c r="B2" s="652"/>
      <c r="C2" s="652"/>
      <c r="D2" s="652"/>
      <c r="E2" s="652"/>
      <c r="F2" s="652"/>
      <c r="G2" s="652"/>
      <c r="H2" s="652"/>
      <c r="I2" s="652"/>
      <c r="J2" s="652"/>
      <c r="K2" s="652"/>
      <c r="L2" s="652"/>
      <c r="M2" s="652"/>
      <c r="N2" s="652"/>
      <c r="O2" s="652"/>
      <c r="P2" s="652"/>
    </row>
    <row r="3" spans="1:17"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row>
    <row r="4" spans="1:17" ht="14.25" customHeight="1">
      <c r="A4" s="2"/>
      <c r="B4" s="2"/>
      <c r="C4" s="2"/>
      <c r="D4" s="2"/>
      <c r="E4" s="2"/>
      <c r="F4" s="2"/>
      <c r="G4" s="2"/>
      <c r="H4" s="2"/>
      <c r="I4" s="2"/>
      <c r="J4" s="2"/>
      <c r="K4" s="2"/>
      <c r="L4" s="2"/>
      <c r="M4" s="2"/>
      <c r="N4" s="2"/>
      <c r="O4" s="2"/>
      <c r="P4" s="2" t="s">
        <v>2338</v>
      </c>
    </row>
    <row r="5" spans="1:17" ht="15.75" customHeight="1">
      <c r="A5" s="3" t="str">
        <f>基本信息输入表!K6&amp;"："&amp;基本信息输入表!M6</f>
        <v>被评估单位：西安曲江影视投资（集团）有限公司</v>
      </c>
      <c r="P5" s="17" t="s">
        <v>383</v>
      </c>
    </row>
    <row r="6" spans="1:17" s="2" customFormat="1" ht="12.75" customHeight="1">
      <c r="A6" s="658" t="s">
        <v>127</v>
      </c>
      <c r="B6" s="668" t="s">
        <v>1551</v>
      </c>
      <c r="C6" s="658" t="s">
        <v>2339</v>
      </c>
      <c r="D6" s="668" t="s">
        <v>2340</v>
      </c>
      <c r="E6" s="668" t="s">
        <v>845</v>
      </c>
      <c r="F6" s="668" t="s">
        <v>847</v>
      </c>
      <c r="G6" s="668" t="s">
        <v>2341</v>
      </c>
      <c r="H6" s="668" t="s">
        <v>2342</v>
      </c>
      <c r="I6" s="658" t="s">
        <v>412</v>
      </c>
      <c r="J6" s="673"/>
      <c r="K6" s="668" t="s">
        <v>828</v>
      </c>
      <c r="L6" s="658" t="s">
        <v>413</v>
      </c>
      <c r="M6" s="672"/>
      <c r="N6" s="673"/>
      <c r="O6" s="668" t="s">
        <v>415</v>
      </c>
      <c r="P6" s="668" t="s">
        <v>143</v>
      </c>
    </row>
    <row r="7" spans="1:17" s="2" customFormat="1" ht="12.75" customHeight="1">
      <c r="A7" s="675"/>
      <c r="B7" s="675"/>
      <c r="C7" s="675"/>
      <c r="D7" s="675"/>
      <c r="E7" s="675"/>
      <c r="F7" s="675"/>
      <c r="G7" s="675"/>
      <c r="H7" s="675"/>
      <c r="I7" s="68" t="s">
        <v>1443</v>
      </c>
      <c r="J7" s="68" t="s">
        <v>1444</v>
      </c>
      <c r="K7" s="675"/>
      <c r="L7" s="68" t="s">
        <v>1443</v>
      </c>
      <c r="M7" s="69" t="s">
        <v>1009</v>
      </c>
      <c r="N7" s="68" t="s">
        <v>1444</v>
      </c>
      <c r="O7" s="675"/>
      <c r="P7" s="675"/>
      <c r="Q7" s="2" t="s">
        <v>516</v>
      </c>
    </row>
    <row r="8" spans="1:17" ht="12.75" customHeight="1">
      <c r="A8" s="64" t="str">
        <f t="shared" ref="A8:A24" si="0">IF(C8="","",ROW()-7)</f>
        <v/>
      </c>
      <c r="B8" s="64"/>
      <c r="C8" s="65"/>
      <c r="D8" s="65"/>
      <c r="E8" s="65"/>
      <c r="F8" s="66"/>
      <c r="G8" s="67"/>
      <c r="H8" s="65"/>
      <c r="I8" s="70"/>
      <c r="J8" s="70"/>
      <c r="K8" s="70"/>
      <c r="L8" s="70"/>
      <c r="M8" s="70"/>
      <c r="N8" s="70"/>
      <c r="O8" s="19" t="str">
        <f t="shared" ref="O8:O25" si="1">IF(J8-K8=0,"",(N8-J8+K8)/(J8-K8)*100)</f>
        <v/>
      </c>
      <c r="P8" s="65"/>
      <c r="Q8" s="2" t="s">
        <v>2343</v>
      </c>
    </row>
    <row r="9" spans="1:17" ht="12.75" customHeight="1">
      <c r="A9" s="64" t="str">
        <f t="shared" si="0"/>
        <v/>
      </c>
      <c r="B9" s="64"/>
      <c r="C9" s="65"/>
      <c r="D9" s="65"/>
      <c r="E9" s="65"/>
      <c r="F9" s="66"/>
      <c r="G9" s="67"/>
      <c r="H9" s="65"/>
      <c r="I9" s="70"/>
      <c r="J9" s="70"/>
      <c r="K9" s="70"/>
      <c r="L9" s="70"/>
      <c r="M9" s="70"/>
      <c r="N9" s="70"/>
      <c r="O9" s="19" t="str">
        <f t="shared" si="1"/>
        <v/>
      </c>
      <c r="P9" s="65"/>
      <c r="Q9" s="2" t="s">
        <v>2344</v>
      </c>
    </row>
    <row r="10" spans="1:17" ht="12.75" customHeight="1">
      <c r="A10" s="64" t="str">
        <f t="shared" si="0"/>
        <v/>
      </c>
      <c r="B10" s="64"/>
      <c r="C10" s="65"/>
      <c r="D10" s="65"/>
      <c r="E10" s="65"/>
      <c r="F10" s="66"/>
      <c r="G10" s="67"/>
      <c r="H10" s="65"/>
      <c r="I10" s="70"/>
      <c r="J10" s="70"/>
      <c r="K10" s="70"/>
      <c r="L10" s="70"/>
      <c r="M10" s="70"/>
      <c r="N10" s="70"/>
      <c r="O10" s="19" t="str">
        <f t="shared" si="1"/>
        <v/>
      </c>
      <c r="P10" s="65"/>
      <c r="Q10" s="2" t="s">
        <v>2345</v>
      </c>
    </row>
    <row r="11" spans="1:17" ht="12.75" customHeight="1">
      <c r="A11" s="64" t="str">
        <f t="shared" si="0"/>
        <v/>
      </c>
      <c r="B11" s="64"/>
      <c r="C11" s="65"/>
      <c r="D11" s="65"/>
      <c r="E11" s="65"/>
      <c r="F11" s="66"/>
      <c r="G11" s="67"/>
      <c r="H11" s="65"/>
      <c r="I11" s="70"/>
      <c r="J11" s="70"/>
      <c r="K11" s="70"/>
      <c r="L11" s="70"/>
      <c r="M11" s="70"/>
      <c r="N11" s="70"/>
      <c r="O11" s="19" t="str">
        <f t="shared" si="1"/>
        <v/>
      </c>
      <c r="P11" s="65"/>
      <c r="Q11" s="2" t="s">
        <v>2346</v>
      </c>
    </row>
    <row r="12" spans="1:17" ht="12.75" customHeight="1">
      <c r="A12" s="64" t="str">
        <f t="shared" si="0"/>
        <v/>
      </c>
      <c r="B12" s="64"/>
      <c r="C12" s="65"/>
      <c r="D12" s="65"/>
      <c r="E12" s="65"/>
      <c r="F12" s="66"/>
      <c r="G12" s="67"/>
      <c r="H12" s="65"/>
      <c r="I12" s="70"/>
      <c r="J12" s="70"/>
      <c r="K12" s="70"/>
      <c r="L12" s="70"/>
      <c r="M12" s="70"/>
      <c r="N12" s="70"/>
      <c r="O12" s="19" t="str">
        <f t="shared" si="1"/>
        <v/>
      </c>
      <c r="P12" s="65"/>
      <c r="Q12" s="2" t="s">
        <v>2347</v>
      </c>
    </row>
    <row r="13" spans="1:17" ht="12.75" customHeight="1">
      <c r="A13" s="64" t="str">
        <f t="shared" si="0"/>
        <v/>
      </c>
      <c r="B13" s="64"/>
      <c r="C13" s="65"/>
      <c r="D13" s="65"/>
      <c r="E13" s="65"/>
      <c r="F13" s="66"/>
      <c r="G13" s="67"/>
      <c r="H13" s="65"/>
      <c r="I13" s="70"/>
      <c r="J13" s="70"/>
      <c r="K13" s="70"/>
      <c r="L13" s="70"/>
      <c r="M13" s="70"/>
      <c r="N13" s="70"/>
      <c r="O13" s="19" t="str">
        <f t="shared" si="1"/>
        <v/>
      </c>
      <c r="P13" s="65"/>
      <c r="Q13" s="2" t="s">
        <v>2348</v>
      </c>
    </row>
    <row r="14" spans="1:17" ht="12.75" customHeight="1">
      <c r="A14" s="64" t="str">
        <f t="shared" si="0"/>
        <v/>
      </c>
      <c r="B14" s="64"/>
      <c r="C14" s="65"/>
      <c r="D14" s="65"/>
      <c r="E14" s="65"/>
      <c r="F14" s="66"/>
      <c r="G14" s="67"/>
      <c r="H14" s="65"/>
      <c r="I14" s="70"/>
      <c r="J14" s="70"/>
      <c r="K14" s="70"/>
      <c r="L14" s="70"/>
      <c r="M14" s="70"/>
      <c r="N14" s="70"/>
      <c r="O14" s="19" t="str">
        <f t="shared" si="1"/>
        <v/>
      </c>
      <c r="P14" s="65"/>
      <c r="Q14" s="2" t="s">
        <v>2349</v>
      </c>
    </row>
    <row r="15" spans="1:17" ht="12.75" customHeight="1">
      <c r="A15" s="64" t="str">
        <f t="shared" si="0"/>
        <v/>
      </c>
      <c r="B15" s="64"/>
      <c r="C15" s="65"/>
      <c r="D15" s="65"/>
      <c r="E15" s="65"/>
      <c r="F15" s="66"/>
      <c r="G15" s="67"/>
      <c r="H15" s="65"/>
      <c r="I15" s="70"/>
      <c r="J15" s="70"/>
      <c r="K15" s="70"/>
      <c r="L15" s="70"/>
      <c r="M15" s="70"/>
      <c r="N15" s="70"/>
      <c r="O15" s="19" t="str">
        <f t="shared" si="1"/>
        <v/>
      </c>
      <c r="P15" s="65"/>
      <c r="Q15" s="2" t="s">
        <v>2350</v>
      </c>
    </row>
    <row r="16" spans="1:17" ht="12.75" customHeight="1">
      <c r="A16" s="64" t="str">
        <f t="shared" si="0"/>
        <v/>
      </c>
      <c r="B16" s="64"/>
      <c r="C16" s="65"/>
      <c r="D16" s="65"/>
      <c r="E16" s="65"/>
      <c r="F16" s="66"/>
      <c r="G16" s="67"/>
      <c r="H16" s="65"/>
      <c r="I16" s="70"/>
      <c r="J16" s="70"/>
      <c r="K16" s="70"/>
      <c r="L16" s="70"/>
      <c r="M16" s="70"/>
      <c r="N16" s="70"/>
      <c r="O16" s="19" t="str">
        <f t="shared" si="1"/>
        <v/>
      </c>
      <c r="P16" s="65"/>
      <c r="Q16" s="2" t="s">
        <v>2351</v>
      </c>
    </row>
    <row r="17" spans="1:17" ht="12.75" customHeight="1">
      <c r="A17" s="64" t="str">
        <f t="shared" si="0"/>
        <v/>
      </c>
      <c r="B17" s="64"/>
      <c r="C17" s="65"/>
      <c r="D17" s="65"/>
      <c r="E17" s="65"/>
      <c r="F17" s="66"/>
      <c r="G17" s="67"/>
      <c r="H17" s="65"/>
      <c r="I17" s="70"/>
      <c r="J17" s="70"/>
      <c r="K17" s="70"/>
      <c r="L17" s="70"/>
      <c r="M17" s="70"/>
      <c r="N17" s="70"/>
      <c r="O17" s="19" t="str">
        <f t="shared" si="1"/>
        <v/>
      </c>
      <c r="P17" s="65"/>
      <c r="Q17" s="2" t="s">
        <v>2352</v>
      </c>
    </row>
    <row r="18" spans="1:17" ht="12.75" customHeight="1">
      <c r="A18" s="64" t="str">
        <f t="shared" si="0"/>
        <v/>
      </c>
      <c r="B18" s="64"/>
      <c r="C18" s="65"/>
      <c r="D18" s="65"/>
      <c r="E18" s="65"/>
      <c r="F18" s="66"/>
      <c r="G18" s="67"/>
      <c r="H18" s="65"/>
      <c r="I18" s="70"/>
      <c r="J18" s="70"/>
      <c r="K18" s="70"/>
      <c r="L18" s="70"/>
      <c r="M18" s="70"/>
      <c r="N18" s="70"/>
      <c r="O18" s="19" t="str">
        <f t="shared" si="1"/>
        <v/>
      </c>
      <c r="P18" s="65"/>
      <c r="Q18" s="2" t="s">
        <v>2353</v>
      </c>
    </row>
    <row r="19" spans="1:17" ht="12.75" customHeight="1">
      <c r="A19" s="64" t="str">
        <f t="shared" si="0"/>
        <v/>
      </c>
      <c r="B19" s="64"/>
      <c r="C19" s="65"/>
      <c r="D19" s="65"/>
      <c r="E19" s="65"/>
      <c r="F19" s="66"/>
      <c r="G19" s="67"/>
      <c r="H19" s="65"/>
      <c r="I19" s="70"/>
      <c r="J19" s="70"/>
      <c r="K19" s="70"/>
      <c r="L19" s="70"/>
      <c r="M19" s="70"/>
      <c r="N19" s="70"/>
      <c r="O19" s="19" t="str">
        <f t="shared" si="1"/>
        <v/>
      </c>
      <c r="P19" s="65"/>
      <c r="Q19" s="2" t="s">
        <v>2354</v>
      </c>
    </row>
    <row r="20" spans="1:17" ht="12.75" customHeight="1">
      <c r="A20" s="64" t="str">
        <f t="shared" si="0"/>
        <v/>
      </c>
      <c r="B20" s="64"/>
      <c r="C20" s="65"/>
      <c r="D20" s="65"/>
      <c r="E20" s="65"/>
      <c r="F20" s="66"/>
      <c r="G20" s="67"/>
      <c r="H20" s="65"/>
      <c r="I20" s="70"/>
      <c r="J20" s="70"/>
      <c r="K20" s="70"/>
      <c r="L20" s="70"/>
      <c r="M20" s="70"/>
      <c r="N20" s="70"/>
      <c r="O20" s="19" t="str">
        <f t="shared" si="1"/>
        <v/>
      </c>
      <c r="P20" s="65"/>
      <c r="Q20" s="2" t="s">
        <v>2355</v>
      </c>
    </row>
    <row r="21" spans="1:17" ht="12.75" customHeight="1">
      <c r="A21" s="64" t="str">
        <f t="shared" si="0"/>
        <v/>
      </c>
      <c r="B21" s="64"/>
      <c r="C21" s="65"/>
      <c r="D21" s="65"/>
      <c r="E21" s="65"/>
      <c r="F21" s="66"/>
      <c r="G21" s="67"/>
      <c r="H21" s="65"/>
      <c r="I21" s="70"/>
      <c r="J21" s="70"/>
      <c r="K21" s="70"/>
      <c r="L21" s="70"/>
      <c r="M21" s="70"/>
      <c r="N21" s="70"/>
      <c r="O21" s="19" t="str">
        <f t="shared" si="1"/>
        <v/>
      </c>
      <c r="P21" s="65"/>
      <c r="Q21" s="2" t="s">
        <v>2356</v>
      </c>
    </row>
    <row r="22" spans="1:17" ht="12.75" customHeight="1">
      <c r="A22" s="64" t="str">
        <f t="shared" si="0"/>
        <v/>
      </c>
      <c r="B22" s="64"/>
      <c r="C22" s="65"/>
      <c r="D22" s="65"/>
      <c r="E22" s="65"/>
      <c r="F22" s="66"/>
      <c r="G22" s="67"/>
      <c r="H22" s="65"/>
      <c r="I22" s="70"/>
      <c r="J22" s="70"/>
      <c r="K22" s="70"/>
      <c r="L22" s="70"/>
      <c r="M22" s="70"/>
      <c r="N22" s="70"/>
      <c r="O22" s="19" t="str">
        <f t="shared" si="1"/>
        <v/>
      </c>
      <c r="P22" s="65"/>
      <c r="Q22" s="2" t="s">
        <v>2357</v>
      </c>
    </row>
    <row r="23" spans="1:17" ht="12.75" customHeight="1">
      <c r="A23" s="64" t="str">
        <f t="shared" si="0"/>
        <v/>
      </c>
      <c r="B23" s="64"/>
      <c r="C23" s="65"/>
      <c r="D23" s="65"/>
      <c r="E23" s="65"/>
      <c r="F23" s="66"/>
      <c r="G23" s="67"/>
      <c r="H23" s="65"/>
      <c r="I23" s="70"/>
      <c r="J23" s="70"/>
      <c r="K23" s="70"/>
      <c r="L23" s="70"/>
      <c r="M23" s="70"/>
      <c r="N23" s="70"/>
      <c r="O23" s="19" t="str">
        <f t="shared" si="1"/>
        <v/>
      </c>
      <c r="P23" s="65"/>
      <c r="Q23" s="2" t="s">
        <v>2358</v>
      </c>
    </row>
    <row r="24" spans="1:17" ht="12.75" customHeight="1">
      <c r="A24" s="64" t="str">
        <f t="shared" si="0"/>
        <v/>
      </c>
      <c r="B24" s="10"/>
      <c r="C24" s="11"/>
      <c r="D24" s="11"/>
      <c r="E24" s="11"/>
      <c r="F24" s="36"/>
      <c r="G24" s="12"/>
      <c r="H24" s="11"/>
      <c r="I24" s="13"/>
      <c r="J24" s="13"/>
      <c r="K24" s="13"/>
      <c r="L24" s="13"/>
      <c r="M24" s="70"/>
      <c r="N24" s="70"/>
      <c r="O24" s="19" t="str">
        <f t="shared" si="1"/>
        <v/>
      </c>
      <c r="P24" s="11"/>
      <c r="Q24" s="2" t="s">
        <v>2359</v>
      </c>
    </row>
    <row r="25" spans="1:17" ht="12.75" customHeight="1">
      <c r="A25" s="664" t="s">
        <v>465</v>
      </c>
      <c r="B25" s="672"/>
      <c r="C25" s="672"/>
      <c r="D25" s="673"/>
      <c r="E25" s="11"/>
      <c r="F25" s="36"/>
      <c r="G25" s="38"/>
      <c r="H25" s="11"/>
      <c r="I25" s="13">
        <f>SUM(I8:I24)</f>
        <v>0</v>
      </c>
      <c r="J25" s="13">
        <f>SUM(J8:J24)</f>
        <v>0</v>
      </c>
      <c r="K25" s="13">
        <f>SUM(K8:K24)</f>
        <v>0</v>
      </c>
      <c r="L25" s="13">
        <f>SUM(L8:L24)</f>
        <v>0</v>
      </c>
      <c r="M25" s="13"/>
      <c r="N25" s="13">
        <f>SUM(N8:N24)</f>
        <v>0</v>
      </c>
      <c r="O25" s="19" t="str">
        <f t="shared" si="1"/>
        <v/>
      </c>
      <c r="P25" s="11"/>
    </row>
    <row r="26" spans="1:17" ht="12.75" customHeight="1">
      <c r="A26" s="664" t="s">
        <v>2360</v>
      </c>
      <c r="B26" s="672"/>
      <c r="C26" s="672"/>
      <c r="D26" s="673"/>
      <c r="E26" s="11"/>
      <c r="F26" s="36"/>
      <c r="G26" s="38"/>
      <c r="H26" s="11"/>
      <c r="I26" s="13"/>
      <c r="J26" s="13">
        <f>K25</f>
        <v>0</v>
      </c>
      <c r="K26" s="13"/>
      <c r="L26" s="13"/>
      <c r="M26" s="13"/>
      <c r="N26" s="13"/>
      <c r="O26" s="19"/>
      <c r="P26" s="11"/>
    </row>
    <row r="27" spans="1:17" ht="15.75" customHeight="1">
      <c r="A27" s="659" t="s">
        <v>467</v>
      </c>
      <c r="B27" s="676"/>
      <c r="C27" s="676"/>
      <c r="D27" s="677"/>
      <c r="E27" s="14"/>
      <c r="F27" s="15">
        <f>SUM(F8:F24)</f>
        <v>0</v>
      </c>
      <c r="G27" s="14"/>
      <c r="H27" s="14"/>
      <c r="I27" s="19">
        <f>I25-I26</f>
        <v>0</v>
      </c>
      <c r="J27" s="19">
        <f>J25-J26</f>
        <v>0</v>
      </c>
      <c r="K27" s="19"/>
      <c r="L27" s="19">
        <f>L25-L26</f>
        <v>0</v>
      </c>
      <c r="M27" s="14"/>
      <c r="N27" s="19">
        <f>N25</f>
        <v>0</v>
      </c>
      <c r="O27" s="19" t="str">
        <f>IF(J27-K27=0,"",(N27-J27+K27)/(J27-K27)*100)</f>
        <v/>
      </c>
      <c r="P27" s="16"/>
    </row>
    <row r="28" spans="1:17" ht="15.75" customHeight="1">
      <c r="A28" s="3" t="str">
        <f>基本信息输入表!$K$6&amp;"填表人："&amp;基本信息输入表!$M$71</f>
        <v>被评估单位填表人：</v>
      </c>
      <c r="N28" s="3" t="str">
        <f>"评估人员："&amp;基本信息输入表!$Q$71</f>
        <v>评估人员：</v>
      </c>
      <c r="Q28" s="3" t="s">
        <v>533</v>
      </c>
    </row>
    <row r="29" spans="1:17" ht="15.75" customHeight="1">
      <c r="A29" s="3" t="str">
        <f>"填表日期："&amp;YEAR(基本信息输入表!$O$71)&amp;"年"&amp;MONTH(基本信息输入表!$O$71)&amp;"月"&amp;DAY(基本信息输入表!$O$71)&amp;"日"</f>
        <v>填表日期：1900年1月0日</v>
      </c>
    </row>
  </sheetData>
  <mergeCells count="18">
    <mergeCell ref="A26:D26"/>
    <mergeCell ref="A27:D27"/>
    <mergeCell ref="A6:A7"/>
    <mergeCell ref="B6:B7"/>
    <mergeCell ref="C6:C7"/>
    <mergeCell ref="D6:D7"/>
    <mergeCell ref="A2:P2"/>
    <mergeCell ref="A3:P3"/>
    <mergeCell ref="I6:J6"/>
    <mergeCell ref="L6:N6"/>
    <mergeCell ref="A25:D25"/>
    <mergeCell ref="E6:E7"/>
    <mergeCell ref="F6:F7"/>
    <mergeCell ref="G6:G7"/>
    <mergeCell ref="H6:H7"/>
    <mergeCell ref="K6:K7"/>
    <mergeCell ref="O6:O7"/>
    <mergeCell ref="P6:P7"/>
  </mergeCells>
  <phoneticPr fontId="33" type="noConversion"/>
  <hyperlinks>
    <hyperlink ref="A1" location="索引目录!A1" display="返回索引目录" xr:uid="{00000000-0004-0000-4A00-000000000000}"/>
  </hyperlinks>
  <printOptions horizontalCentered="1"/>
  <pageMargins left="0.98402777777777795" right="0.98402777777777795" top="0.98402777777777795" bottom="0.98402777777777795" header="0.47222222222222199" footer="0.35416666666666702"/>
  <pageSetup paperSize="9" scale="9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5">
    <pageSetUpPr fitToPage="1"/>
  </sheetPr>
  <dimension ref="A1:H29"/>
  <sheetViews>
    <sheetView showGridLines="0" topLeftCell="A13" zoomScale="96" zoomScaleNormal="96" workbookViewId="0">
      <selection activeCell="M8" sqref="M8:R8"/>
    </sheetView>
  </sheetViews>
  <sheetFormatPr defaultColWidth="9" defaultRowHeight="15.75" customHeight="1"/>
  <cols>
    <col min="1" max="1" width="8.75" style="3" customWidth="1"/>
    <col min="2" max="2" width="30.75" style="3" customWidth="1"/>
    <col min="3" max="6" width="18.75" style="3" customWidth="1"/>
    <col min="7" max="7" width="13" style="3" customWidth="1"/>
    <col min="8" max="9" width="9" style="3" customWidth="1"/>
    <col min="10" max="16384" width="9" style="3"/>
  </cols>
  <sheetData>
    <row r="1" spans="1:7" ht="15.75" customHeight="1">
      <c r="A1" s="4" t="s">
        <v>125</v>
      </c>
    </row>
    <row r="2" spans="1:7" s="1" customFormat="1" ht="30" customHeight="1">
      <c r="A2" s="651" t="s">
        <v>2361</v>
      </c>
      <c r="B2" s="652"/>
      <c r="C2" s="652"/>
      <c r="D2" s="652"/>
      <c r="E2" s="652"/>
      <c r="F2" s="652"/>
      <c r="G2" s="652"/>
    </row>
    <row r="3" spans="1:7" ht="15.75" customHeight="1">
      <c r="A3" s="653" t="str">
        <f>"评估基准日："&amp;TEXT(基本信息输入表!M7,"yyyy年mm月dd日")</f>
        <v>评估基准日：2025年07月31日</v>
      </c>
      <c r="B3" s="654"/>
      <c r="C3" s="654"/>
      <c r="D3" s="654"/>
      <c r="E3" s="654"/>
      <c r="F3" s="654"/>
      <c r="G3" s="654"/>
    </row>
    <row r="4" spans="1:7" ht="14.25" customHeight="1">
      <c r="A4" s="2"/>
      <c r="B4" s="2"/>
      <c r="C4" s="2"/>
      <c r="D4" s="2"/>
      <c r="E4" s="2"/>
      <c r="F4" s="2"/>
      <c r="G4" s="17" t="s">
        <v>2362</v>
      </c>
    </row>
    <row r="5" spans="1:7" ht="15.75" customHeight="1">
      <c r="A5" s="3" t="str">
        <f>基本信息输入表!K6&amp;"："&amp;基本信息输入表!M6</f>
        <v>被评估单位：西安曲江影视投资（集团）有限公司</v>
      </c>
      <c r="G5" s="59" t="s">
        <v>383</v>
      </c>
    </row>
    <row r="6" spans="1:7" s="2" customFormat="1" ht="15.75" customHeight="1">
      <c r="A6" s="32" t="s">
        <v>491</v>
      </c>
      <c r="B6" s="32" t="s">
        <v>436</v>
      </c>
      <c r="C6" s="32" t="s">
        <v>412</v>
      </c>
      <c r="D6" s="60" t="s">
        <v>828</v>
      </c>
      <c r="E6" s="32" t="s">
        <v>413</v>
      </c>
      <c r="F6" s="43" t="s">
        <v>414</v>
      </c>
      <c r="G6" s="32" t="s">
        <v>415</v>
      </c>
    </row>
    <row r="7" spans="1:7" ht="15.75" customHeight="1">
      <c r="A7" s="32" t="s">
        <v>2363</v>
      </c>
      <c r="B7" s="61" t="s">
        <v>2364</v>
      </c>
      <c r="C7" s="45">
        <f>'4-12-1无形-土地'!P30</f>
        <v>0</v>
      </c>
      <c r="D7" s="45">
        <f>'4-12-1无形-土地'!Q30</f>
        <v>0</v>
      </c>
      <c r="E7" s="45">
        <f>'4-12-1无形-土地'!R32</f>
        <v>0</v>
      </c>
      <c r="F7" s="34">
        <f>E7-C7+D7</f>
        <v>0</v>
      </c>
      <c r="G7" s="19" t="str">
        <f>IF(C7-D7=0,"",(E7-C7+D7)/(C7-D7)*100)</f>
        <v/>
      </c>
    </row>
    <row r="8" spans="1:7" ht="15.75" customHeight="1">
      <c r="A8" s="32" t="s">
        <v>2365</v>
      </c>
      <c r="B8" s="61" t="s">
        <v>2366</v>
      </c>
      <c r="C8" s="45">
        <f>'4-12-2无形-矿业权'!L28</f>
        <v>0</v>
      </c>
      <c r="D8" s="45">
        <f>'4-12-2无形-矿业权'!M28</f>
        <v>0</v>
      </c>
      <c r="E8" s="45">
        <f>'4-12-2无形-矿业权'!N30</f>
        <v>0</v>
      </c>
      <c r="F8" s="34">
        <f>E8-C8+D8</f>
        <v>0</v>
      </c>
      <c r="G8" s="19" t="str">
        <f>IF(C8-D8=0,"",(E8-C8+D8)/(C8-D8)*100)</f>
        <v/>
      </c>
    </row>
    <row r="9" spans="1:7" ht="15.75" customHeight="1">
      <c r="A9" s="32" t="s">
        <v>2367</v>
      </c>
      <c r="B9" s="61" t="s">
        <v>2368</v>
      </c>
      <c r="C9" s="45">
        <f>'4-12-3无形-其他'!J25</f>
        <v>0</v>
      </c>
      <c r="D9" s="45">
        <f>'4-12-3无形-其他'!K25</f>
        <v>0</v>
      </c>
      <c r="E9" s="45">
        <f>'4-12-3无形-其他'!L27</f>
        <v>0</v>
      </c>
      <c r="F9" s="34">
        <f>E9-C9+D9</f>
        <v>0</v>
      </c>
      <c r="G9" s="19" t="str">
        <f>IF(C9-D9=0,"",(E9-C9+D9)/(C9-D9)*100)</f>
        <v/>
      </c>
    </row>
    <row r="10" spans="1:7" ht="15.75" customHeight="1">
      <c r="A10" s="32"/>
      <c r="B10" s="61"/>
      <c r="C10" s="45"/>
      <c r="D10" s="45"/>
      <c r="E10" s="34"/>
      <c r="F10" s="34"/>
      <c r="G10" s="19"/>
    </row>
    <row r="11" spans="1:7" ht="15.75" customHeight="1">
      <c r="A11" s="32"/>
      <c r="B11" s="61"/>
      <c r="C11" s="45"/>
      <c r="D11" s="45"/>
      <c r="E11" s="34"/>
      <c r="F11" s="34"/>
      <c r="G11" s="19"/>
    </row>
    <row r="12" spans="1:7" ht="15.75" customHeight="1">
      <c r="A12" s="32"/>
      <c r="B12" s="61"/>
      <c r="C12" s="45"/>
      <c r="D12" s="45"/>
      <c r="E12" s="34"/>
      <c r="F12" s="34"/>
      <c r="G12" s="19"/>
    </row>
    <row r="13" spans="1:7" ht="15.75" customHeight="1">
      <c r="A13" s="32"/>
      <c r="B13" s="61"/>
      <c r="C13" s="45"/>
      <c r="D13" s="45"/>
      <c r="E13" s="34"/>
      <c r="F13" s="34"/>
      <c r="G13" s="19"/>
    </row>
    <row r="14" spans="1:7" ht="15.75" customHeight="1">
      <c r="A14" s="32"/>
      <c r="B14" s="61"/>
      <c r="C14" s="45"/>
      <c r="D14" s="45"/>
      <c r="E14" s="34"/>
      <c r="F14" s="34"/>
      <c r="G14" s="19"/>
    </row>
    <row r="15" spans="1:7" ht="15.75" customHeight="1">
      <c r="A15" s="32"/>
      <c r="B15" s="61"/>
      <c r="C15" s="45"/>
      <c r="D15" s="45"/>
      <c r="E15" s="34"/>
      <c r="F15" s="34"/>
      <c r="G15" s="19"/>
    </row>
    <row r="16" spans="1:7" ht="15.75" customHeight="1">
      <c r="A16" s="32"/>
      <c r="B16" s="61"/>
      <c r="C16" s="45"/>
      <c r="D16" s="45"/>
      <c r="E16" s="34"/>
      <c r="F16" s="34"/>
      <c r="G16" s="19"/>
    </row>
    <row r="17" spans="1:8" ht="15.75" customHeight="1">
      <c r="A17" s="32"/>
      <c r="B17" s="61"/>
      <c r="C17" s="45"/>
      <c r="D17" s="45"/>
      <c r="E17" s="34"/>
      <c r="F17" s="34"/>
      <c r="G17" s="19"/>
    </row>
    <row r="18" spans="1:8" ht="15.75" customHeight="1">
      <c r="A18" s="32"/>
      <c r="B18" s="61"/>
      <c r="C18" s="45"/>
      <c r="D18" s="45"/>
      <c r="E18" s="34"/>
      <c r="F18" s="34"/>
      <c r="G18" s="19"/>
    </row>
    <row r="19" spans="1:8" ht="15.75" customHeight="1">
      <c r="A19" s="32"/>
      <c r="B19" s="61"/>
      <c r="C19" s="45"/>
      <c r="D19" s="45"/>
      <c r="E19" s="34"/>
      <c r="F19" s="34"/>
      <c r="G19" s="19"/>
    </row>
    <row r="20" spans="1:8" ht="15.75" customHeight="1">
      <c r="A20" s="32"/>
      <c r="B20" s="61"/>
      <c r="C20" s="45"/>
      <c r="D20" s="45"/>
      <c r="E20" s="34"/>
      <c r="F20" s="34"/>
      <c r="G20" s="19"/>
    </row>
    <row r="21" spans="1:8" ht="15.75" customHeight="1">
      <c r="A21" s="32"/>
      <c r="B21" s="61"/>
      <c r="C21" s="45"/>
      <c r="D21" s="45"/>
      <c r="E21" s="34"/>
      <c r="F21" s="34"/>
      <c r="G21" s="19"/>
    </row>
    <row r="22" spans="1:8" ht="15.75" customHeight="1">
      <c r="A22" s="32"/>
      <c r="B22" s="61"/>
      <c r="C22" s="45"/>
      <c r="D22" s="45"/>
      <c r="E22" s="34"/>
      <c r="F22" s="34"/>
      <c r="G22" s="19"/>
    </row>
    <row r="23" spans="1:8" ht="15.75" customHeight="1">
      <c r="A23" s="32"/>
      <c r="B23" s="61"/>
      <c r="C23" s="45"/>
      <c r="D23" s="45"/>
      <c r="E23" s="34"/>
      <c r="F23" s="34"/>
      <c r="G23" s="19"/>
    </row>
    <row r="24" spans="1:8" ht="15.75" customHeight="1">
      <c r="A24" s="702" t="s">
        <v>468</v>
      </c>
      <c r="B24" s="601"/>
      <c r="C24" s="45">
        <f>SUM(C7:C23)</f>
        <v>0</v>
      </c>
      <c r="D24" s="45">
        <f>SUM(D7:D23)</f>
        <v>0</v>
      </c>
      <c r="E24" s="45">
        <f>SUM(E7:E23)</f>
        <v>0</v>
      </c>
      <c r="F24" s="34">
        <f>SUM(F7:F23)</f>
        <v>0</v>
      </c>
      <c r="G24" s="19" t="str">
        <f>IF(C24-D24=0,"",(E24-C24+D24)/(C24-D24)*100)</f>
        <v/>
      </c>
    </row>
    <row r="25" spans="1:8" ht="15.75" customHeight="1">
      <c r="A25" s="658" t="s">
        <v>469</v>
      </c>
      <c r="B25" s="601"/>
      <c r="C25" s="45">
        <f>'4-12-1无形-土地'!P30</f>
        <v>0</v>
      </c>
      <c r="D25" s="45"/>
      <c r="E25" s="45">
        <f>'4-12-1无形-土地'!R32</f>
        <v>0</v>
      </c>
      <c r="F25" s="34"/>
      <c r="G25" s="19"/>
    </row>
    <row r="26" spans="1:8" ht="15.75" customHeight="1">
      <c r="A26" s="702" t="s">
        <v>2369</v>
      </c>
      <c r="B26" s="601"/>
      <c r="C26" s="62">
        <f>D24</f>
        <v>0</v>
      </c>
      <c r="D26" s="62"/>
      <c r="E26" s="34"/>
      <c r="F26" s="34"/>
      <c r="G26" s="19"/>
    </row>
    <row r="27" spans="1:8" ht="15.75" customHeight="1">
      <c r="A27" s="702" t="s">
        <v>471</v>
      </c>
      <c r="B27" s="601"/>
      <c r="C27" s="45">
        <f>C24-C26</f>
        <v>0</v>
      </c>
      <c r="D27" s="45"/>
      <c r="E27" s="45">
        <f>E24-E26</f>
        <v>0</v>
      </c>
      <c r="F27" s="34">
        <f>E25</f>
        <v>0</v>
      </c>
      <c r="G27" s="19" t="str">
        <f>IF(C27=0,"",F27/C27*100)</f>
        <v/>
      </c>
    </row>
    <row r="28" spans="1:8" ht="15.75" customHeight="1">
      <c r="E28" s="3" t="str">
        <f>"评估人员："&amp;基本信息输入表!$Q$72</f>
        <v>评估人员：</v>
      </c>
      <c r="H28" s="35" t="s">
        <v>432</v>
      </c>
    </row>
    <row r="29" spans="1:8" ht="15.75" customHeight="1">
      <c r="H29" s="35"/>
    </row>
  </sheetData>
  <mergeCells count="6">
    <mergeCell ref="A27:B27"/>
    <mergeCell ref="A2:G2"/>
    <mergeCell ref="A3:G3"/>
    <mergeCell ref="A24:B24"/>
    <mergeCell ref="A25:B25"/>
    <mergeCell ref="A26:B26"/>
  </mergeCells>
  <phoneticPr fontId="33" type="noConversion"/>
  <hyperlinks>
    <hyperlink ref="A1" location="索引目录!A1" display="返回索引目录" xr:uid="{00000000-0004-0000-4B00-000000000000}"/>
  </hyperlinks>
  <printOptions horizontalCentered="1"/>
  <pageMargins left="0.98402777777777795" right="0.98402777777777795" top="0.98402777777777795" bottom="0.98402777777777795" header="0.47222222222222199" footer="0.35416666666666702"/>
  <pageSetup paperSize="9" scale="9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6">
    <pageSetUpPr fitToPage="1"/>
  </sheetPr>
  <dimension ref="A1:U34"/>
  <sheetViews>
    <sheetView showGridLines="0" topLeftCell="A7" zoomScale="96" zoomScaleNormal="96" workbookViewId="0">
      <selection activeCell="M8" sqref="M8:R8"/>
    </sheetView>
  </sheetViews>
  <sheetFormatPr defaultColWidth="9" defaultRowHeight="15.75" customHeight="1"/>
  <cols>
    <col min="1" max="1" width="4.5" style="3" customWidth="1"/>
    <col min="2" max="2" width="9.75" style="3" customWidth="1"/>
    <col min="3" max="3" width="11.75" style="3" customWidth="1"/>
    <col min="4" max="4" width="8.75" style="3" customWidth="1"/>
    <col min="5" max="5" width="9.5" style="3" customWidth="1"/>
    <col min="6" max="7" width="7.75" style="3" customWidth="1"/>
    <col min="8" max="8" width="7.25" style="3" customWidth="1"/>
    <col min="9" max="13" width="5.25" style="3" customWidth="1"/>
    <col min="14" max="14" width="8" style="3" customWidth="1"/>
    <col min="15" max="15" width="11" style="3" customWidth="1"/>
    <col min="16" max="16" width="8.25" style="3" customWidth="1"/>
    <col min="17" max="17" width="8" style="3" customWidth="1"/>
    <col min="18" max="18" width="9.75" style="3" customWidth="1"/>
    <col min="19" max="19" width="7.75" style="3" customWidth="1"/>
    <col min="20" max="20" width="8" style="3" customWidth="1"/>
    <col min="21" max="22" width="9" style="3" customWidth="1"/>
    <col min="23" max="16384" width="9" style="3"/>
  </cols>
  <sheetData>
    <row r="1" spans="1:21" ht="15.75" customHeight="1">
      <c r="A1" s="4" t="s">
        <v>125</v>
      </c>
      <c r="B1" s="4"/>
    </row>
    <row r="2" spans="1:21" s="1" customFormat="1" ht="30" customHeight="1">
      <c r="A2" s="651" t="s">
        <v>2370</v>
      </c>
      <c r="B2" s="652"/>
      <c r="C2" s="652"/>
      <c r="D2" s="652"/>
      <c r="E2" s="652"/>
      <c r="F2" s="652"/>
      <c r="G2" s="652"/>
      <c r="H2" s="652"/>
      <c r="I2" s="652"/>
      <c r="J2" s="652"/>
      <c r="K2" s="652"/>
      <c r="L2" s="652"/>
      <c r="M2" s="652"/>
      <c r="N2" s="652"/>
      <c r="O2" s="652"/>
      <c r="P2" s="652"/>
      <c r="Q2" s="652"/>
      <c r="R2" s="652"/>
      <c r="S2" s="652"/>
      <c r="T2" s="652"/>
    </row>
    <row r="3" spans="1:21"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c r="P3" s="654"/>
      <c r="Q3" s="654"/>
      <c r="R3" s="654"/>
      <c r="S3" s="654"/>
      <c r="T3" s="654"/>
    </row>
    <row r="4" spans="1:21" ht="14.25" customHeight="1">
      <c r="A4" s="2"/>
      <c r="B4" s="2"/>
      <c r="C4" s="2"/>
      <c r="D4" s="2"/>
      <c r="E4" s="2"/>
      <c r="F4" s="2"/>
      <c r="G4" s="2"/>
      <c r="H4" s="2"/>
      <c r="I4" s="2"/>
      <c r="J4" s="2"/>
      <c r="K4" s="2"/>
      <c r="L4" s="2"/>
      <c r="M4" s="2"/>
      <c r="N4" s="2"/>
      <c r="O4" s="2"/>
      <c r="P4" s="2"/>
      <c r="Q4" s="2"/>
      <c r="R4" s="2"/>
      <c r="S4" s="656" t="s">
        <v>2371</v>
      </c>
      <c r="T4" s="654"/>
    </row>
    <row r="5" spans="1:21" ht="15.75" customHeight="1">
      <c r="A5" s="3" t="str">
        <f>基本信息输入表!K6&amp;"："&amp;基本信息输入表!M6</f>
        <v>被评估单位：西安曲江影视投资（集团）有限公司</v>
      </c>
      <c r="S5" s="657" t="s">
        <v>561</v>
      </c>
      <c r="T5" s="676"/>
    </row>
    <row r="6" spans="1:21" s="49" customFormat="1" ht="24" customHeight="1">
      <c r="A6" s="50" t="s">
        <v>127</v>
      </c>
      <c r="B6" s="50" t="s">
        <v>2076</v>
      </c>
      <c r="C6" s="50" t="s">
        <v>1490</v>
      </c>
      <c r="D6" s="50" t="s">
        <v>1491</v>
      </c>
      <c r="E6" s="50" t="s">
        <v>1493</v>
      </c>
      <c r="F6" s="50" t="s">
        <v>1492</v>
      </c>
      <c r="G6" s="50" t="s">
        <v>1494</v>
      </c>
      <c r="H6" s="50" t="s">
        <v>2077</v>
      </c>
      <c r="I6" s="50" t="s">
        <v>1442</v>
      </c>
      <c r="J6" s="50" t="s">
        <v>2372</v>
      </c>
      <c r="K6" s="50" t="s">
        <v>1495</v>
      </c>
      <c r="L6" s="50" t="s">
        <v>1496</v>
      </c>
      <c r="M6" s="50" t="s">
        <v>1497</v>
      </c>
      <c r="N6" s="50" t="s">
        <v>1498</v>
      </c>
      <c r="O6" s="50" t="s">
        <v>1006</v>
      </c>
      <c r="P6" s="9" t="s">
        <v>412</v>
      </c>
      <c r="Q6" s="9" t="s">
        <v>846</v>
      </c>
      <c r="R6" s="50" t="s">
        <v>413</v>
      </c>
      <c r="S6" s="50" t="s">
        <v>415</v>
      </c>
      <c r="T6" s="50" t="s">
        <v>143</v>
      </c>
      <c r="U6" s="2" t="s">
        <v>516</v>
      </c>
    </row>
    <row r="7" spans="1:21" ht="12.75" customHeight="1">
      <c r="A7" s="10" t="str">
        <f t="shared" ref="A7:A29" si="0">IF(D7="","",ROW()-6)</f>
        <v/>
      </c>
      <c r="B7" s="11"/>
      <c r="C7" s="57"/>
      <c r="D7" s="11"/>
      <c r="E7" s="11"/>
      <c r="F7" s="11"/>
      <c r="G7" s="12"/>
      <c r="H7" s="12"/>
      <c r="I7" s="11"/>
      <c r="J7" s="11"/>
      <c r="K7" s="11"/>
      <c r="L7" s="57"/>
      <c r="M7" s="11"/>
      <c r="N7" s="36"/>
      <c r="O7" s="13"/>
      <c r="P7" s="13"/>
      <c r="Q7" s="13"/>
      <c r="R7" s="13"/>
      <c r="S7" s="34" t="str">
        <f t="shared" ref="S7:S30" si="1">IF(P7-Q7=0,"",(R7-P7+Q7)/(P7-Q7)*100)</f>
        <v/>
      </c>
      <c r="T7" s="11"/>
      <c r="U7" s="2" t="s">
        <v>2373</v>
      </c>
    </row>
    <row r="8" spans="1:21" ht="12.75" customHeight="1">
      <c r="A8" s="10" t="str">
        <f t="shared" si="0"/>
        <v/>
      </c>
      <c r="B8" s="11"/>
      <c r="C8" s="57"/>
      <c r="D8" s="11"/>
      <c r="E8" s="11"/>
      <c r="F8" s="11"/>
      <c r="G8" s="12"/>
      <c r="H8" s="12"/>
      <c r="I8" s="11"/>
      <c r="J8" s="11"/>
      <c r="K8" s="11"/>
      <c r="L8" s="57"/>
      <c r="M8" s="11"/>
      <c r="N8" s="36"/>
      <c r="O8" s="13"/>
      <c r="P8" s="13"/>
      <c r="Q8" s="13"/>
      <c r="R8" s="13"/>
      <c r="S8" s="19" t="str">
        <f t="shared" si="1"/>
        <v/>
      </c>
      <c r="T8" s="11"/>
      <c r="U8" s="2" t="s">
        <v>2374</v>
      </c>
    </row>
    <row r="9" spans="1:21" ht="12.75" customHeight="1">
      <c r="A9" s="10" t="str">
        <f t="shared" si="0"/>
        <v/>
      </c>
      <c r="B9" s="11"/>
      <c r="C9" s="57"/>
      <c r="D9" s="11"/>
      <c r="E9" s="11"/>
      <c r="F9" s="11"/>
      <c r="G9" s="12"/>
      <c r="H9" s="12"/>
      <c r="I9" s="11"/>
      <c r="J9" s="11"/>
      <c r="K9" s="11"/>
      <c r="L9" s="57"/>
      <c r="M9" s="11"/>
      <c r="N9" s="36"/>
      <c r="O9" s="13"/>
      <c r="P9" s="13"/>
      <c r="Q9" s="13"/>
      <c r="R9" s="13"/>
      <c r="S9" s="19" t="str">
        <f t="shared" si="1"/>
        <v/>
      </c>
      <c r="T9" s="11"/>
      <c r="U9" s="2" t="s">
        <v>2375</v>
      </c>
    </row>
    <row r="10" spans="1:21" ht="12.75" customHeight="1">
      <c r="A10" s="10" t="str">
        <f t="shared" si="0"/>
        <v/>
      </c>
      <c r="B10" s="11"/>
      <c r="C10" s="57"/>
      <c r="D10" s="11"/>
      <c r="E10" s="11"/>
      <c r="F10" s="11"/>
      <c r="G10" s="12"/>
      <c r="H10" s="12"/>
      <c r="I10" s="11"/>
      <c r="J10" s="11"/>
      <c r="K10" s="11"/>
      <c r="L10" s="57"/>
      <c r="M10" s="11"/>
      <c r="N10" s="36"/>
      <c r="O10" s="13"/>
      <c r="P10" s="13"/>
      <c r="Q10" s="13"/>
      <c r="R10" s="13"/>
      <c r="S10" s="19" t="str">
        <f t="shared" si="1"/>
        <v/>
      </c>
      <c r="T10" s="11"/>
      <c r="U10" s="2" t="s">
        <v>2376</v>
      </c>
    </row>
    <row r="11" spans="1:21" ht="12.75" customHeight="1">
      <c r="A11" s="10" t="str">
        <f t="shared" si="0"/>
        <v/>
      </c>
      <c r="B11" s="11"/>
      <c r="C11" s="57"/>
      <c r="D11" s="11"/>
      <c r="E11" s="11"/>
      <c r="F11" s="11"/>
      <c r="G11" s="12"/>
      <c r="H11" s="12"/>
      <c r="I11" s="11"/>
      <c r="J11" s="11"/>
      <c r="K11" s="11"/>
      <c r="L11" s="57"/>
      <c r="M11" s="11"/>
      <c r="N11" s="36"/>
      <c r="O11" s="13"/>
      <c r="P11" s="13"/>
      <c r="Q11" s="13"/>
      <c r="R11" s="13"/>
      <c r="S11" s="19" t="str">
        <f t="shared" si="1"/>
        <v/>
      </c>
      <c r="T11" s="11"/>
      <c r="U11" s="2" t="s">
        <v>2377</v>
      </c>
    </row>
    <row r="12" spans="1:21" ht="12.75" customHeight="1">
      <c r="A12" s="10" t="str">
        <f t="shared" si="0"/>
        <v/>
      </c>
      <c r="B12" s="11"/>
      <c r="C12" s="57"/>
      <c r="D12" s="11"/>
      <c r="E12" s="11"/>
      <c r="F12" s="11"/>
      <c r="G12" s="12"/>
      <c r="H12" s="12"/>
      <c r="I12" s="11"/>
      <c r="J12" s="11"/>
      <c r="K12" s="11"/>
      <c r="L12" s="57"/>
      <c r="M12" s="11"/>
      <c r="N12" s="36"/>
      <c r="O12" s="13"/>
      <c r="P12" s="13"/>
      <c r="Q12" s="13"/>
      <c r="R12" s="13"/>
      <c r="S12" s="19" t="str">
        <f t="shared" si="1"/>
        <v/>
      </c>
      <c r="T12" s="11"/>
      <c r="U12" s="2" t="s">
        <v>2378</v>
      </c>
    </row>
    <row r="13" spans="1:21" ht="12.75" customHeight="1">
      <c r="A13" s="10" t="str">
        <f t="shared" si="0"/>
        <v/>
      </c>
      <c r="B13" s="11"/>
      <c r="C13" s="57"/>
      <c r="D13" s="11"/>
      <c r="E13" s="11"/>
      <c r="F13" s="11"/>
      <c r="G13" s="12"/>
      <c r="H13" s="12"/>
      <c r="I13" s="11"/>
      <c r="J13" s="11"/>
      <c r="K13" s="11"/>
      <c r="L13" s="57"/>
      <c r="M13" s="11"/>
      <c r="N13" s="36"/>
      <c r="O13" s="13"/>
      <c r="P13" s="13"/>
      <c r="Q13" s="13"/>
      <c r="R13" s="13"/>
      <c r="S13" s="19" t="str">
        <f t="shared" si="1"/>
        <v/>
      </c>
      <c r="T13" s="11"/>
      <c r="U13" s="2" t="s">
        <v>2379</v>
      </c>
    </row>
    <row r="14" spans="1:21" ht="12.75" customHeight="1">
      <c r="A14" s="10" t="str">
        <f t="shared" si="0"/>
        <v/>
      </c>
      <c r="B14" s="11"/>
      <c r="C14" s="57"/>
      <c r="D14" s="11"/>
      <c r="E14" s="11"/>
      <c r="F14" s="11"/>
      <c r="G14" s="12"/>
      <c r="H14" s="12"/>
      <c r="I14" s="11"/>
      <c r="J14" s="11"/>
      <c r="K14" s="11"/>
      <c r="L14" s="57"/>
      <c r="M14" s="11"/>
      <c r="N14" s="36"/>
      <c r="O14" s="13"/>
      <c r="P14" s="13"/>
      <c r="Q14" s="13"/>
      <c r="R14" s="13"/>
      <c r="S14" s="19" t="str">
        <f t="shared" si="1"/>
        <v/>
      </c>
      <c r="T14" s="11"/>
      <c r="U14" s="2" t="s">
        <v>2380</v>
      </c>
    </row>
    <row r="15" spans="1:21" ht="12.75" customHeight="1">
      <c r="A15" s="10" t="str">
        <f t="shared" si="0"/>
        <v/>
      </c>
      <c r="B15" s="11"/>
      <c r="C15" s="57"/>
      <c r="D15" s="11"/>
      <c r="E15" s="11"/>
      <c r="F15" s="11"/>
      <c r="G15" s="12"/>
      <c r="H15" s="12"/>
      <c r="I15" s="11"/>
      <c r="J15" s="11"/>
      <c r="K15" s="11"/>
      <c r="L15" s="57"/>
      <c r="M15" s="11"/>
      <c r="N15" s="36"/>
      <c r="O15" s="13"/>
      <c r="P15" s="13"/>
      <c r="Q15" s="13"/>
      <c r="R15" s="13"/>
      <c r="S15" s="19" t="str">
        <f t="shared" si="1"/>
        <v/>
      </c>
      <c r="T15" s="11"/>
      <c r="U15" s="2" t="s">
        <v>2381</v>
      </c>
    </row>
    <row r="16" spans="1:21" ht="12.75" customHeight="1">
      <c r="A16" s="10" t="str">
        <f t="shared" si="0"/>
        <v/>
      </c>
      <c r="B16" s="11"/>
      <c r="C16" s="57"/>
      <c r="D16" s="11"/>
      <c r="E16" s="11"/>
      <c r="F16" s="11"/>
      <c r="G16" s="12"/>
      <c r="H16" s="12"/>
      <c r="I16" s="11"/>
      <c r="J16" s="11"/>
      <c r="K16" s="11"/>
      <c r="L16" s="57"/>
      <c r="M16" s="11"/>
      <c r="N16" s="36"/>
      <c r="O16" s="13"/>
      <c r="P16" s="13"/>
      <c r="Q16" s="13"/>
      <c r="R16" s="13"/>
      <c r="S16" s="19" t="str">
        <f t="shared" si="1"/>
        <v/>
      </c>
      <c r="T16" s="11"/>
      <c r="U16" s="2" t="s">
        <v>2382</v>
      </c>
    </row>
    <row r="17" spans="1:21" ht="12.75" customHeight="1">
      <c r="A17" s="10" t="str">
        <f t="shared" si="0"/>
        <v/>
      </c>
      <c r="B17" s="11"/>
      <c r="C17" s="57"/>
      <c r="D17" s="11"/>
      <c r="E17" s="11"/>
      <c r="F17" s="11"/>
      <c r="G17" s="12"/>
      <c r="H17" s="12"/>
      <c r="I17" s="11"/>
      <c r="J17" s="11"/>
      <c r="K17" s="11"/>
      <c r="L17" s="57"/>
      <c r="M17" s="11"/>
      <c r="N17" s="36"/>
      <c r="O17" s="13"/>
      <c r="P17" s="13"/>
      <c r="Q17" s="13"/>
      <c r="R17" s="13"/>
      <c r="S17" s="19" t="str">
        <f t="shared" si="1"/>
        <v/>
      </c>
      <c r="T17" s="11"/>
      <c r="U17" s="2" t="s">
        <v>2383</v>
      </c>
    </row>
    <row r="18" spans="1:21" ht="12.75" customHeight="1">
      <c r="A18" s="10" t="str">
        <f t="shared" si="0"/>
        <v/>
      </c>
      <c r="B18" s="11"/>
      <c r="C18" s="57"/>
      <c r="D18" s="11"/>
      <c r="E18" s="11"/>
      <c r="F18" s="11"/>
      <c r="G18" s="12"/>
      <c r="H18" s="12"/>
      <c r="I18" s="11"/>
      <c r="J18" s="11"/>
      <c r="K18" s="11"/>
      <c r="L18" s="57"/>
      <c r="M18" s="11"/>
      <c r="N18" s="36"/>
      <c r="O18" s="13"/>
      <c r="P18" s="13"/>
      <c r="Q18" s="13"/>
      <c r="R18" s="13"/>
      <c r="S18" s="19" t="str">
        <f t="shared" si="1"/>
        <v/>
      </c>
      <c r="T18" s="11"/>
      <c r="U18" s="2" t="s">
        <v>2384</v>
      </c>
    </row>
    <row r="19" spans="1:21" ht="12.75" customHeight="1">
      <c r="A19" s="10" t="str">
        <f t="shared" si="0"/>
        <v/>
      </c>
      <c r="B19" s="11"/>
      <c r="C19" s="57"/>
      <c r="D19" s="11"/>
      <c r="E19" s="11"/>
      <c r="F19" s="11"/>
      <c r="G19" s="12"/>
      <c r="H19" s="12"/>
      <c r="I19" s="11"/>
      <c r="J19" s="11"/>
      <c r="K19" s="11"/>
      <c r="L19" s="57"/>
      <c r="M19" s="11"/>
      <c r="N19" s="36"/>
      <c r="O19" s="13"/>
      <c r="P19" s="13"/>
      <c r="Q19" s="13"/>
      <c r="R19" s="13"/>
      <c r="S19" s="19" t="str">
        <f t="shared" si="1"/>
        <v/>
      </c>
      <c r="T19" s="11"/>
      <c r="U19" s="2" t="s">
        <v>2385</v>
      </c>
    </row>
    <row r="20" spans="1:21" ht="12.75" customHeight="1">
      <c r="A20" s="10" t="str">
        <f t="shared" si="0"/>
        <v/>
      </c>
      <c r="B20" s="11"/>
      <c r="C20" s="57"/>
      <c r="D20" s="11"/>
      <c r="E20" s="11"/>
      <c r="F20" s="11"/>
      <c r="G20" s="12"/>
      <c r="H20" s="12"/>
      <c r="I20" s="11"/>
      <c r="J20" s="11"/>
      <c r="K20" s="11"/>
      <c r="L20" s="57"/>
      <c r="M20" s="11"/>
      <c r="N20" s="36"/>
      <c r="O20" s="13"/>
      <c r="P20" s="13"/>
      <c r="Q20" s="13"/>
      <c r="R20" s="13"/>
      <c r="S20" s="19" t="str">
        <f t="shared" si="1"/>
        <v/>
      </c>
      <c r="T20" s="11"/>
      <c r="U20" s="2" t="s">
        <v>2386</v>
      </c>
    </row>
    <row r="21" spans="1:21" ht="12.75" customHeight="1">
      <c r="A21" s="10" t="str">
        <f t="shared" si="0"/>
        <v/>
      </c>
      <c r="B21" s="11"/>
      <c r="C21" s="57"/>
      <c r="D21" s="11"/>
      <c r="E21" s="11"/>
      <c r="F21" s="11"/>
      <c r="G21" s="12"/>
      <c r="H21" s="12"/>
      <c r="I21" s="11"/>
      <c r="J21" s="11"/>
      <c r="K21" s="11"/>
      <c r="L21" s="57"/>
      <c r="M21" s="11"/>
      <c r="N21" s="36"/>
      <c r="O21" s="13"/>
      <c r="P21" s="13"/>
      <c r="Q21" s="13"/>
      <c r="R21" s="13"/>
      <c r="S21" s="19" t="str">
        <f t="shared" si="1"/>
        <v/>
      </c>
      <c r="T21" s="11"/>
      <c r="U21" s="2" t="s">
        <v>2387</v>
      </c>
    </row>
    <row r="22" spans="1:21" ht="12.75" customHeight="1">
      <c r="A22" s="10" t="str">
        <f t="shared" si="0"/>
        <v/>
      </c>
      <c r="B22" s="11"/>
      <c r="C22" s="57"/>
      <c r="D22" s="11"/>
      <c r="E22" s="11"/>
      <c r="F22" s="11"/>
      <c r="G22" s="12"/>
      <c r="H22" s="12"/>
      <c r="I22" s="11"/>
      <c r="J22" s="11"/>
      <c r="K22" s="11"/>
      <c r="L22" s="57"/>
      <c r="M22" s="11"/>
      <c r="N22" s="36"/>
      <c r="O22" s="13"/>
      <c r="P22" s="13"/>
      <c r="Q22" s="13"/>
      <c r="R22" s="13"/>
      <c r="S22" s="19" t="str">
        <f t="shared" si="1"/>
        <v/>
      </c>
      <c r="T22" s="11"/>
      <c r="U22" s="2" t="s">
        <v>2388</v>
      </c>
    </row>
    <row r="23" spans="1:21" ht="12.75" customHeight="1">
      <c r="A23" s="10" t="str">
        <f t="shared" si="0"/>
        <v/>
      </c>
      <c r="B23" s="11"/>
      <c r="C23" s="57"/>
      <c r="D23" s="11"/>
      <c r="E23" s="11"/>
      <c r="F23" s="11"/>
      <c r="G23" s="12"/>
      <c r="H23" s="12"/>
      <c r="I23" s="11"/>
      <c r="J23" s="11"/>
      <c r="K23" s="11"/>
      <c r="L23" s="57"/>
      <c r="M23" s="11"/>
      <c r="N23" s="36"/>
      <c r="O23" s="13"/>
      <c r="P23" s="13"/>
      <c r="Q23" s="13"/>
      <c r="R23" s="13"/>
      <c r="S23" s="19" t="str">
        <f t="shared" si="1"/>
        <v/>
      </c>
      <c r="T23" s="11"/>
      <c r="U23" s="2" t="s">
        <v>2389</v>
      </c>
    </row>
    <row r="24" spans="1:21" ht="12.75" customHeight="1">
      <c r="A24" s="10" t="str">
        <f t="shared" si="0"/>
        <v/>
      </c>
      <c r="B24" s="11"/>
      <c r="C24" s="57"/>
      <c r="D24" s="11"/>
      <c r="E24" s="11"/>
      <c r="F24" s="11"/>
      <c r="G24" s="12"/>
      <c r="H24" s="12"/>
      <c r="I24" s="11"/>
      <c r="J24" s="11"/>
      <c r="K24" s="11"/>
      <c r="L24" s="57"/>
      <c r="M24" s="11"/>
      <c r="N24" s="36"/>
      <c r="O24" s="13"/>
      <c r="P24" s="13"/>
      <c r="Q24" s="13"/>
      <c r="R24" s="13"/>
      <c r="S24" s="19" t="str">
        <f t="shared" si="1"/>
        <v/>
      </c>
      <c r="T24" s="11"/>
      <c r="U24" s="2" t="s">
        <v>2390</v>
      </c>
    </row>
    <row r="25" spans="1:21" ht="12.75" customHeight="1">
      <c r="A25" s="10" t="str">
        <f t="shared" si="0"/>
        <v/>
      </c>
      <c r="B25" s="11"/>
      <c r="C25" s="57"/>
      <c r="D25" s="11"/>
      <c r="E25" s="11"/>
      <c r="F25" s="11"/>
      <c r="G25" s="12"/>
      <c r="H25" s="12"/>
      <c r="I25" s="11"/>
      <c r="J25" s="11"/>
      <c r="K25" s="11"/>
      <c r="L25" s="57"/>
      <c r="M25" s="11"/>
      <c r="N25" s="36"/>
      <c r="O25" s="13"/>
      <c r="P25" s="13"/>
      <c r="Q25" s="13"/>
      <c r="R25" s="13"/>
      <c r="S25" s="19" t="str">
        <f t="shared" si="1"/>
        <v/>
      </c>
      <c r="T25" s="11"/>
      <c r="U25" s="2" t="s">
        <v>2391</v>
      </c>
    </row>
    <row r="26" spans="1:21" ht="12.75" customHeight="1">
      <c r="A26" s="10" t="str">
        <f t="shared" si="0"/>
        <v/>
      </c>
      <c r="B26" s="11"/>
      <c r="C26" s="57"/>
      <c r="D26" s="11"/>
      <c r="E26" s="11"/>
      <c r="F26" s="11"/>
      <c r="G26" s="12"/>
      <c r="H26" s="12"/>
      <c r="I26" s="11"/>
      <c r="J26" s="11"/>
      <c r="K26" s="11"/>
      <c r="L26" s="57"/>
      <c r="M26" s="11"/>
      <c r="N26" s="36"/>
      <c r="O26" s="13"/>
      <c r="P26" s="13"/>
      <c r="Q26" s="13"/>
      <c r="R26" s="13"/>
      <c r="S26" s="19" t="str">
        <f t="shared" si="1"/>
        <v/>
      </c>
      <c r="T26" s="11"/>
      <c r="U26" s="2" t="s">
        <v>2392</v>
      </c>
    </row>
    <row r="27" spans="1:21" ht="12.75" customHeight="1">
      <c r="A27" s="10" t="str">
        <f t="shared" si="0"/>
        <v/>
      </c>
      <c r="B27" s="11"/>
      <c r="C27" s="57"/>
      <c r="D27" s="11"/>
      <c r="E27" s="11"/>
      <c r="F27" s="11"/>
      <c r="G27" s="12"/>
      <c r="H27" s="12"/>
      <c r="I27" s="11"/>
      <c r="J27" s="11"/>
      <c r="K27" s="11"/>
      <c r="L27" s="57"/>
      <c r="M27" s="11"/>
      <c r="N27" s="36"/>
      <c r="O27" s="13"/>
      <c r="P27" s="13"/>
      <c r="Q27" s="13"/>
      <c r="R27" s="13"/>
      <c r="S27" s="19" t="str">
        <f t="shared" si="1"/>
        <v/>
      </c>
      <c r="T27" s="11"/>
      <c r="U27" s="2" t="s">
        <v>2393</v>
      </c>
    </row>
    <row r="28" spans="1:21" ht="12.75" customHeight="1">
      <c r="A28" s="10" t="str">
        <f t="shared" si="0"/>
        <v/>
      </c>
      <c r="B28" s="11"/>
      <c r="C28" s="57"/>
      <c r="D28" s="11"/>
      <c r="E28" s="11"/>
      <c r="F28" s="11"/>
      <c r="G28" s="12"/>
      <c r="H28" s="12"/>
      <c r="I28" s="11"/>
      <c r="J28" s="11"/>
      <c r="K28" s="11"/>
      <c r="L28" s="57"/>
      <c r="M28" s="11"/>
      <c r="N28" s="36"/>
      <c r="O28" s="13"/>
      <c r="P28" s="13"/>
      <c r="Q28" s="13"/>
      <c r="R28" s="13"/>
      <c r="S28" s="19" t="str">
        <f t="shared" si="1"/>
        <v/>
      </c>
      <c r="T28" s="11"/>
      <c r="U28" s="2" t="s">
        <v>2394</v>
      </c>
    </row>
    <row r="29" spans="1:21" ht="12.75" customHeight="1">
      <c r="A29" s="10" t="str">
        <f t="shared" si="0"/>
        <v/>
      </c>
      <c r="B29" s="11"/>
      <c r="C29" s="57"/>
      <c r="D29" s="11"/>
      <c r="E29" s="11"/>
      <c r="F29" s="11"/>
      <c r="G29" s="12"/>
      <c r="H29" s="12"/>
      <c r="I29" s="11"/>
      <c r="J29" s="11"/>
      <c r="K29" s="11"/>
      <c r="L29" s="57"/>
      <c r="M29" s="11"/>
      <c r="N29" s="36"/>
      <c r="O29" s="13"/>
      <c r="P29" s="13"/>
      <c r="Q29" s="13"/>
      <c r="R29" s="13"/>
      <c r="S29" s="19" t="str">
        <f t="shared" si="1"/>
        <v/>
      </c>
      <c r="T29" s="11"/>
      <c r="U29" s="2" t="s">
        <v>2395</v>
      </c>
    </row>
    <row r="30" spans="1:21" ht="12.75" customHeight="1">
      <c r="A30" s="664" t="s">
        <v>2396</v>
      </c>
      <c r="B30" s="672"/>
      <c r="C30" s="672"/>
      <c r="D30" s="672"/>
      <c r="E30" s="673"/>
      <c r="F30" s="11"/>
      <c r="G30" s="38"/>
      <c r="H30" s="38"/>
      <c r="I30" s="11"/>
      <c r="J30" s="11"/>
      <c r="K30" s="11"/>
      <c r="L30" s="57"/>
      <c r="M30" s="11"/>
      <c r="N30" s="36"/>
      <c r="O30" s="13">
        <f>SUM(O7:O29)</f>
        <v>0</v>
      </c>
      <c r="P30" s="13">
        <f>SUM(P7:P29)</f>
        <v>0</v>
      </c>
      <c r="Q30" s="13">
        <f>SUM(Q7:Q29)</f>
        <v>0</v>
      </c>
      <c r="R30" s="13">
        <f>SUM(R7:R29)</f>
        <v>0</v>
      </c>
      <c r="S30" s="19" t="str">
        <f t="shared" si="1"/>
        <v/>
      </c>
      <c r="T30" s="11"/>
    </row>
    <row r="31" spans="1:21" ht="12.75" customHeight="1">
      <c r="A31" s="664" t="s">
        <v>2397</v>
      </c>
      <c r="B31" s="672"/>
      <c r="C31" s="672"/>
      <c r="D31" s="672"/>
      <c r="E31" s="673"/>
      <c r="F31" s="11"/>
      <c r="G31" s="38"/>
      <c r="H31" s="38"/>
      <c r="I31" s="11"/>
      <c r="J31" s="11"/>
      <c r="K31" s="11"/>
      <c r="L31" s="57"/>
      <c r="M31" s="11"/>
      <c r="N31" s="36"/>
      <c r="O31" s="13"/>
      <c r="P31" s="13">
        <f>Q30</f>
        <v>0</v>
      </c>
      <c r="Q31" s="13"/>
      <c r="R31" s="13"/>
      <c r="S31" s="19"/>
      <c r="T31" s="11"/>
    </row>
    <row r="32" spans="1:21" ht="15.75" customHeight="1">
      <c r="A32" s="659" t="s">
        <v>2398</v>
      </c>
      <c r="B32" s="676"/>
      <c r="C32" s="676"/>
      <c r="D32" s="676"/>
      <c r="E32" s="677"/>
      <c r="F32" s="31"/>
      <c r="G32" s="14"/>
      <c r="H32" s="14"/>
      <c r="I32" s="14"/>
      <c r="J32" s="14"/>
      <c r="K32" s="14"/>
      <c r="L32" s="14"/>
      <c r="M32" s="14"/>
      <c r="N32" s="19"/>
      <c r="O32" s="19"/>
      <c r="P32" s="19">
        <f>P30-P31</f>
        <v>0</v>
      </c>
      <c r="Q32" s="19"/>
      <c r="R32" s="19">
        <f>R30</f>
        <v>0</v>
      </c>
      <c r="S32" s="19" t="str">
        <f>IF(P32-Q32=0,"",(R32-P32+Q32)/(P32-Q32)*100)</f>
        <v/>
      </c>
      <c r="T32" s="16"/>
    </row>
    <row r="33" spans="1:21" ht="15.75" customHeight="1">
      <c r="A33" s="3" t="str">
        <f>基本信息输入表!$K$6&amp;"填表人："&amp;基本信息输入表!$M$73</f>
        <v>被评估单位填表人：</v>
      </c>
      <c r="R33" s="3" t="str">
        <f>"评估人员："&amp;基本信息输入表!$Q$73</f>
        <v>评估人员：</v>
      </c>
      <c r="U33" s="3" t="s">
        <v>533</v>
      </c>
    </row>
    <row r="34" spans="1:21" ht="15.75" customHeight="1">
      <c r="A34" s="3" t="str">
        <f>"填表日期："&amp;YEAR(基本信息输入表!$O$73)&amp;"年"&amp;MONTH(基本信息输入表!$O$73)&amp;"月"&amp;DAY(基本信息输入表!$O$73)&amp;"日"</f>
        <v>填表日期：1900年1月0日</v>
      </c>
    </row>
  </sheetData>
  <mergeCells count="7">
    <mergeCell ref="A31:E31"/>
    <mergeCell ref="A32:E32"/>
    <mergeCell ref="A2:T2"/>
    <mergeCell ref="A3:T3"/>
    <mergeCell ref="S4:T4"/>
    <mergeCell ref="S5:T5"/>
    <mergeCell ref="A30:E30"/>
  </mergeCells>
  <phoneticPr fontId="33" type="noConversion"/>
  <hyperlinks>
    <hyperlink ref="A1" location="索引目录!A1" display="返回索引目录" xr:uid="{00000000-0004-0000-4C00-000000000000}"/>
  </hyperlinks>
  <printOptions horizontalCentered="1"/>
  <pageMargins left="0.98402777777777795" right="0.98402777777777795" top="0.98402777777777795" bottom="0.98402777777777795" header="0.47222222222222199" footer="0.35416666666666702"/>
  <pageSetup paperSize="9" scale="75"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7">
    <pageSetUpPr fitToPage="1"/>
  </sheetPr>
  <dimension ref="A1:R32"/>
  <sheetViews>
    <sheetView showGridLines="0" topLeftCell="A16" zoomScale="96" zoomScaleNormal="96" workbookViewId="0">
      <selection activeCell="M8" sqref="M8:R8"/>
    </sheetView>
  </sheetViews>
  <sheetFormatPr defaultColWidth="9" defaultRowHeight="15.75"/>
  <cols>
    <col min="1" max="1" width="4" style="56" customWidth="1"/>
    <col min="2" max="2" width="15.25" style="56" customWidth="1"/>
    <col min="3" max="3" width="14.75" style="56" customWidth="1"/>
    <col min="4" max="4" width="20.75" style="56" customWidth="1"/>
    <col min="5" max="5" width="5.25" style="56" customWidth="1"/>
    <col min="6" max="7" width="8.5" style="56" customWidth="1"/>
    <col min="8" max="9" width="7.25" style="56" customWidth="1"/>
    <col min="10" max="10" width="12.25" style="56" customWidth="1"/>
    <col min="11" max="11" width="11" style="56" customWidth="1"/>
    <col min="12" max="12" width="8.75" style="56" customWidth="1"/>
    <col min="13" max="13" width="8.5" style="56" customWidth="1"/>
    <col min="14" max="14" width="9.25" style="56" customWidth="1"/>
    <col min="15" max="15" width="5.75" style="56" customWidth="1"/>
    <col min="16" max="16" width="8.25" style="56" customWidth="1"/>
    <col min="17" max="17" width="7.25" style="56" customWidth="1"/>
    <col min="18" max="19" width="9" style="56" customWidth="1"/>
    <col min="20" max="16384" width="9" style="56"/>
  </cols>
  <sheetData>
    <row r="1" spans="1:18">
      <c r="A1" s="4" t="s">
        <v>125</v>
      </c>
    </row>
    <row r="2" spans="1:18" s="54" customFormat="1" ht="22.5" customHeight="1">
      <c r="A2" s="651" t="s">
        <v>2399</v>
      </c>
      <c r="B2" s="733"/>
      <c r="C2" s="733"/>
      <c r="D2" s="733"/>
      <c r="E2" s="733"/>
      <c r="F2" s="733"/>
      <c r="G2" s="733"/>
      <c r="H2" s="733"/>
      <c r="I2" s="733"/>
      <c r="J2" s="733"/>
      <c r="K2" s="733"/>
      <c r="L2" s="733"/>
      <c r="M2" s="733"/>
      <c r="N2" s="733"/>
      <c r="O2" s="733"/>
      <c r="P2" s="733"/>
      <c r="Q2" s="733"/>
    </row>
    <row r="3" spans="1:18" s="55" customFormat="1" ht="15.75" customHeight="1">
      <c r="A3" s="653" t="str">
        <f>"评估基准日："&amp;TEXT(基本信息输入表!M7,"yyyy年mm月dd日")</f>
        <v>评估基准日：2025年07月31日</v>
      </c>
      <c r="B3" s="734"/>
      <c r="C3" s="734"/>
      <c r="D3" s="734"/>
      <c r="E3" s="734"/>
      <c r="F3" s="734"/>
      <c r="G3" s="734"/>
      <c r="H3" s="734"/>
      <c r="I3" s="734"/>
      <c r="J3" s="734"/>
      <c r="K3" s="734"/>
      <c r="L3" s="734"/>
      <c r="M3" s="734"/>
      <c r="N3" s="734"/>
      <c r="O3" s="734"/>
      <c r="P3" s="734"/>
      <c r="Q3" s="734"/>
    </row>
    <row r="4" spans="1:18" s="55" customFormat="1" ht="12.75">
      <c r="A4" s="2"/>
      <c r="B4" s="2"/>
      <c r="C4" s="2"/>
      <c r="D4" s="2"/>
      <c r="E4" s="2"/>
      <c r="F4" s="2"/>
      <c r="G4" s="2"/>
      <c r="H4" s="2"/>
      <c r="I4" s="2"/>
      <c r="J4" s="2"/>
      <c r="K4" s="2"/>
      <c r="L4" s="2"/>
      <c r="M4" s="2"/>
      <c r="N4" s="2"/>
      <c r="O4" s="2"/>
      <c r="P4" s="656" t="s">
        <v>2400</v>
      </c>
      <c r="Q4" s="734"/>
    </row>
    <row r="5" spans="1:18" s="55" customFormat="1" ht="15.75" customHeight="1">
      <c r="A5" s="662" t="str">
        <f>基本信息输入表!K6&amp;"："&amp;基本信息输入表!M6</f>
        <v>被评估单位：西安曲江影视投资（集团）有限公司</v>
      </c>
      <c r="B5" s="676"/>
      <c r="C5" s="676"/>
      <c r="D5" s="676"/>
      <c r="E5" s="676"/>
      <c r="F5" s="3"/>
      <c r="G5" s="3"/>
      <c r="H5" s="3"/>
      <c r="I5" s="3"/>
      <c r="J5" s="3"/>
      <c r="K5" s="3"/>
      <c r="L5" s="3"/>
      <c r="M5" s="3"/>
      <c r="N5" s="3"/>
      <c r="O5" s="3"/>
      <c r="P5" s="3"/>
      <c r="Q5" s="17" t="s">
        <v>561</v>
      </c>
    </row>
    <row r="6" spans="1:18" s="55" customFormat="1" ht="24.75" customHeight="1">
      <c r="A6" s="50" t="s">
        <v>127</v>
      </c>
      <c r="B6" s="50" t="s">
        <v>2401</v>
      </c>
      <c r="C6" s="50" t="s">
        <v>2076</v>
      </c>
      <c r="D6" s="50" t="s">
        <v>2402</v>
      </c>
      <c r="E6" s="50" t="s">
        <v>2403</v>
      </c>
      <c r="F6" s="50" t="s">
        <v>1494</v>
      </c>
      <c r="G6" s="50" t="s">
        <v>2077</v>
      </c>
      <c r="H6" s="50" t="s">
        <v>2404</v>
      </c>
      <c r="I6" s="50" t="s">
        <v>2405</v>
      </c>
      <c r="J6" s="50" t="s">
        <v>2406</v>
      </c>
      <c r="K6" s="50" t="s">
        <v>1006</v>
      </c>
      <c r="L6" s="9" t="s">
        <v>412</v>
      </c>
      <c r="M6" s="9" t="s">
        <v>846</v>
      </c>
      <c r="N6" s="50" t="s">
        <v>413</v>
      </c>
      <c r="O6" s="50" t="s">
        <v>414</v>
      </c>
      <c r="P6" s="50" t="s">
        <v>415</v>
      </c>
      <c r="Q6" s="50" t="s">
        <v>143</v>
      </c>
      <c r="R6" s="2" t="s">
        <v>516</v>
      </c>
    </row>
    <row r="7" spans="1:18" s="55" customFormat="1" ht="15.75" customHeight="1">
      <c r="A7" s="10" t="str">
        <f t="shared" ref="A7:A27" si="0">IF(B7="","",ROW()-6)</f>
        <v/>
      </c>
      <c r="B7" s="11"/>
      <c r="C7" s="11"/>
      <c r="D7" s="10"/>
      <c r="E7" s="11"/>
      <c r="F7" s="12"/>
      <c r="G7" s="12"/>
      <c r="H7" s="57"/>
      <c r="I7" s="11"/>
      <c r="J7" s="11"/>
      <c r="K7" s="36"/>
      <c r="L7" s="13"/>
      <c r="M7" s="13"/>
      <c r="N7" s="13"/>
      <c r="O7" s="13">
        <f t="shared" ref="O7:O28" si="1">N7-L7+M7</f>
        <v>0</v>
      </c>
      <c r="P7" s="34" t="str">
        <f t="shared" ref="P7:P28" si="2">IF(L7-M7=0,"",O7/(L7-M7)*100)</f>
        <v/>
      </c>
      <c r="Q7" s="11"/>
      <c r="R7" s="58" t="s">
        <v>2407</v>
      </c>
    </row>
    <row r="8" spans="1:18" s="55" customFormat="1" ht="12.75">
      <c r="A8" s="10" t="str">
        <f t="shared" si="0"/>
        <v/>
      </c>
      <c r="B8" s="11"/>
      <c r="C8" s="11"/>
      <c r="D8" s="10"/>
      <c r="E8" s="11"/>
      <c r="F8" s="12"/>
      <c r="G8" s="12"/>
      <c r="H8" s="57"/>
      <c r="I8" s="11"/>
      <c r="J8" s="11"/>
      <c r="K8" s="36"/>
      <c r="L8" s="13"/>
      <c r="M8" s="13"/>
      <c r="N8" s="13"/>
      <c r="O8" s="13">
        <f t="shared" si="1"/>
        <v>0</v>
      </c>
      <c r="P8" s="19" t="str">
        <f t="shared" si="2"/>
        <v/>
      </c>
      <c r="Q8" s="11"/>
      <c r="R8" s="58" t="s">
        <v>2408</v>
      </c>
    </row>
    <row r="9" spans="1:18" s="55" customFormat="1" ht="12.75">
      <c r="A9" s="10" t="str">
        <f t="shared" si="0"/>
        <v/>
      </c>
      <c r="B9" s="11"/>
      <c r="C9" s="11"/>
      <c r="D9" s="10"/>
      <c r="E9" s="11"/>
      <c r="F9" s="12"/>
      <c r="G9" s="12"/>
      <c r="H9" s="57"/>
      <c r="I9" s="11"/>
      <c r="J9" s="11"/>
      <c r="K9" s="36"/>
      <c r="L9" s="13"/>
      <c r="M9" s="13"/>
      <c r="N9" s="13"/>
      <c r="O9" s="13">
        <f t="shared" si="1"/>
        <v>0</v>
      </c>
      <c r="P9" s="19" t="str">
        <f t="shared" si="2"/>
        <v/>
      </c>
      <c r="Q9" s="11"/>
      <c r="R9" s="58" t="s">
        <v>2409</v>
      </c>
    </row>
    <row r="10" spans="1:18" s="55" customFormat="1" ht="12.75">
      <c r="A10" s="10" t="str">
        <f t="shared" si="0"/>
        <v/>
      </c>
      <c r="B10" s="11"/>
      <c r="C10" s="11"/>
      <c r="D10" s="10"/>
      <c r="E10" s="11"/>
      <c r="F10" s="12"/>
      <c r="G10" s="12"/>
      <c r="H10" s="57"/>
      <c r="I10" s="11"/>
      <c r="J10" s="11"/>
      <c r="K10" s="36"/>
      <c r="L10" s="13"/>
      <c r="M10" s="13"/>
      <c r="N10" s="13"/>
      <c r="O10" s="13">
        <f t="shared" si="1"/>
        <v>0</v>
      </c>
      <c r="P10" s="19" t="str">
        <f t="shared" si="2"/>
        <v/>
      </c>
      <c r="Q10" s="11"/>
      <c r="R10" s="58" t="s">
        <v>2410</v>
      </c>
    </row>
    <row r="11" spans="1:18" s="55" customFormat="1" ht="12.75">
      <c r="A11" s="10" t="str">
        <f t="shared" si="0"/>
        <v/>
      </c>
      <c r="B11" s="11"/>
      <c r="C11" s="11"/>
      <c r="D11" s="10"/>
      <c r="E11" s="11"/>
      <c r="F11" s="12"/>
      <c r="G11" s="12"/>
      <c r="H11" s="57"/>
      <c r="I11" s="11"/>
      <c r="J11" s="11"/>
      <c r="K11" s="36"/>
      <c r="L11" s="13"/>
      <c r="M11" s="13"/>
      <c r="N11" s="13"/>
      <c r="O11" s="13">
        <f t="shared" si="1"/>
        <v>0</v>
      </c>
      <c r="P11" s="19" t="str">
        <f t="shared" si="2"/>
        <v/>
      </c>
      <c r="Q11" s="11"/>
      <c r="R11" s="58" t="s">
        <v>2411</v>
      </c>
    </row>
    <row r="12" spans="1:18" s="55" customFormat="1" ht="12.75">
      <c r="A12" s="10" t="str">
        <f t="shared" si="0"/>
        <v/>
      </c>
      <c r="B12" s="11"/>
      <c r="C12" s="11"/>
      <c r="D12" s="10"/>
      <c r="E12" s="11"/>
      <c r="F12" s="12"/>
      <c r="G12" s="12"/>
      <c r="H12" s="57"/>
      <c r="I12" s="11"/>
      <c r="J12" s="11"/>
      <c r="K12" s="36"/>
      <c r="L12" s="13"/>
      <c r="M12" s="13"/>
      <c r="N12" s="13"/>
      <c r="O12" s="13">
        <f t="shared" si="1"/>
        <v>0</v>
      </c>
      <c r="P12" s="19" t="str">
        <f t="shared" si="2"/>
        <v/>
      </c>
      <c r="Q12" s="11"/>
      <c r="R12" s="58" t="s">
        <v>2412</v>
      </c>
    </row>
    <row r="13" spans="1:18" s="55" customFormat="1" ht="12.75">
      <c r="A13" s="10" t="str">
        <f t="shared" si="0"/>
        <v/>
      </c>
      <c r="B13" s="11"/>
      <c r="C13" s="11"/>
      <c r="D13" s="10"/>
      <c r="E13" s="11"/>
      <c r="F13" s="12"/>
      <c r="G13" s="12"/>
      <c r="H13" s="57"/>
      <c r="I13" s="11"/>
      <c r="J13" s="11"/>
      <c r="K13" s="36"/>
      <c r="L13" s="13"/>
      <c r="M13" s="13"/>
      <c r="N13" s="13"/>
      <c r="O13" s="13">
        <f t="shared" si="1"/>
        <v>0</v>
      </c>
      <c r="P13" s="19" t="str">
        <f t="shared" si="2"/>
        <v/>
      </c>
      <c r="Q13" s="11"/>
      <c r="R13" s="58" t="s">
        <v>2413</v>
      </c>
    </row>
    <row r="14" spans="1:18" s="55" customFormat="1" ht="12.75">
      <c r="A14" s="10" t="str">
        <f t="shared" si="0"/>
        <v/>
      </c>
      <c r="B14" s="11"/>
      <c r="C14" s="11"/>
      <c r="D14" s="10"/>
      <c r="E14" s="11"/>
      <c r="F14" s="12"/>
      <c r="G14" s="12"/>
      <c r="H14" s="57"/>
      <c r="I14" s="11"/>
      <c r="J14" s="11"/>
      <c r="K14" s="36"/>
      <c r="L14" s="13"/>
      <c r="M14" s="13"/>
      <c r="N14" s="13"/>
      <c r="O14" s="13">
        <f t="shared" si="1"/>
        <v>0</v>
      </c>
      <c r="P14" s="19" t="str">
        <f t="shared" si="2"/>
        <v/>
      </c>
      <c r="Q14" s="11"/>
      <c r="R14" s="58" t="s">
        <v>2414</v>
      </c>
    </row>
    <row r="15" spans="1:18" s="55" customFormat="1" ht="12.75">
      <c r="A15" s="10" t="str">
        <f t="shared" si="0"/>
        <v/>
      </c>
      <c r="B15" s="11"/>
      <c r="C15" s="11"/>
      <c r="D15" s="10"/>
      <c r="E15" s="11"/>
      <c r="F15" s="12"/>
      <c r="G15" s="12"/>
      <c r="H15" s="57"/>
      <c r="I15" s="11"/>
      <c r="J15" s="11"/>
      <c r="K15" s="36"/>
      <c r="L15" s="13"/>
      <c r="M15" s="13"/>
      <c r="N15" s="13"/>
      <c r="O15" s="13">
        <f t="shared" si="1"/>
        <v>0</v>
      </c>
      <c r="P15" s="19" t="str">
        <f t="shared" si="2"/>
        <v/>
      </c>
      <c r="Q15" s="11"/>
      <c r="R15" s="58" t="s">
        <v>2415</v>
      </c>
    </row>
    <row r="16" spans="1:18" s="55" customFormat="1" ht="12.75">
      <c r="A16" s="10" t="str">
        <f t="shared" si="0"/>
        <v/>
      </c>
      <c r="B16" s="11"/>
      <c r="C16" s="11"/>
      <c r="D16" s="10"/>
      <c r="E16" s="11"/>
      <c r="F16" s="12"/>
      <c r="G16" s="12"/>
      <c r="H16" s="57"/>
      <c r="I16" s="11"/>
      <c r="J16" s="11"/>
      <c r="K16" s="36"/>
      <c r="L16" s="13"/>
      <c r="M16" s="13"/>
      <c r="N16" s="13"/>
      <c r="O16" s="13">
        <f t="shared" si="1"/>
        <v>0</v>
      </c>
      <c r="P16" s="19" t="str">
        <f t="shared" si="2"/>
        <v/>
      </c>
      <c r="Q16" s="11"/>
      <c r="R16" s="58" t="s">
        <v>2416</v>
      </c>
    </row>
    <row r="17" spans="1:18" s="55" customFormat="1" ht="12.75">
      <c r="A17" s="10" t="str">
        <f t="shared" si="0"/>
        <v/>
      </c>
      <c r="B17" s="11"/>
      <c r="C17" s="11"/>
      <c r="D17" s="10"/>
      <c r="E17" s="11"/>
      <c r="F17" s="12"/>
      <c r="G17" s="12"/>
      <c r="H17" s="57"/>
      <c r="I17" s="11"/>
      <c r="J17" s="11"/>
      <c r="K17" s="36"/>
      <c r="L17" s="13"/>
      <c r="M17" s="13"/>
      <c r="N17" s="13"/>
      <c r="O17" s="13">
        <f t="shared" si="1"/>
        <v>0</v>
      </c>
      <c r="P17" s="19" t="str">
        <f t="shared" si="2"/>
        <v/>
      </c>
      <c r="Q17" s="11"/>
      <c r="R17" s="58" t="s">
        <v>2417</v>
      </c>
    </row>
    <row r="18" spans="1:18" s="55" customFormat="1" ht="12.75">
      <c r="A18" s="10" t="str">
        <f t="shared" si="0"/>
        <v/>
      </c>
      <c r="B18" s="11"/>
      <c r="C18" s="11"/>
      <c r="D18" s="10"/>
      <c r="E18" s="11"/>
      <c r="F18" s="12"/>
      <c r="G18" s="12"/>
      <c r="H18" s="57"/>
      <c r="I18" s="11"/>
      <c r="J18" s="11"/>
      <c r="K18" s="36"/>
      <c r="L18" s="13"/>
      <c r="M18" s="13"/>
      <c r="N18" s="13"/>
      <c r="O18" s="13">
        <f t="shared" si="1"/>
        <v>0</v>
      </c>
      <c r="P18" s="19" t="str">
        <f t="shared" si="2"/>
        <v/>
      </c>
      <c r="Q18" s="11"/>
      <c r="R18" s="58" t="s">
        <v>2418</v>
      </c>
    </row>
    <row r="19" spans="1:18" s="55" customFormat="1" ht="12.75">
      <c r="A19" s="10" t="str">
        <f t="shared" si="0"/>
        <v/>
      </c>
      <c r="B19" s="11"/>
      <c r="C19" s="11"/>
      <c r="D19" s="10"/>
      <c r="E19" s="11"/>
      <c r="F19" s="12"/>
      <c r="G19" s="12"/>
      <c r="H19" s="57"/>
      <c r="I19" s="11"/>
      <c r="J19" s="11"/>
      <c r="K19" s="36"/>
      <c r="L19" s="13"/>
      <c r="M19" s="13"/>
      <c r="N19" s="13"/>
      <c r="O19" s="13">
        <f t="shared" si="1"/>
        <v>0</v>
      </c>
      <c r="P19" s="19" t="str">
        <f t="shared" si="2"/>
        <v/>
      </c>
      <c r="Q19" s="11"/>
      <c r="R19" s="58" t="s">
        <v>2419</v>
      </c>
    </row>
    <row r="20" spans="1:18" s="55" customFormat="1" ht="12.75">
      <c r="A20" s="10" t="str">
        <f t="shared" si="0"/>
        <v/>
      </c>
      <c r="B20" s="11"/>
      <c r="C20" s="11"/>
      <c r="D20" s="10"/>
      <c r="E20" s="11"/>
      <c r="F20" s="12"/>
      <c r="G20" s="12"/>
      <c r="H20" s="57"/>
      <c r="I20" s="11"/>
      <c r="J20" s="11"/>
      <c r="K20" s="36"/>
      <c r="L20" s="13"/>
      <c r="M20" s="13"/>
      <c r="N20" s="13"/>
      <c r="O20" s="13">
        <f t="shared" si="1"/>
        <v>0</v>
      </c>
      <c r="P20" s="19" t="str">
        <f t="shared" si="2"/>
        <v/>
      </c>
      <c r="Q20" s="11"/>
      <c r="R20" s="58" t="s">
        <v>2420</v>
      </c>
    </row>
    <row r="21" spans="1:18" s="55" customFormat="1" ht="12.75">
      <c r="A21" s="10" t="str">
        <f t="shared" si="0"/>
        <v/>
      </c>
      <c r="B21" s="11"/>
      <c r="C21" s="11"/>
      <c r="D21" s="10"/>
      <c r="E21" s="11"/>
      <c r="F21" s="12"/>
      <c r="G21" s="12"/>
      <c r="H21" s="57"/>
      <c r="I21" s="11"/>
      <c r="J21" s="11"/>
      <c r="K21" s="36"/>
      <c r="L21" s="13"/>
      <c r="M21" s="13"/>
      <c r="N21" s="13"/>
      <c r="O21" s="13">
        <f t="shared" si="1"/>
        <v>0</v>
      </c>
      <c r="P21" s="19" t="str">
        <f t="shared" si="2"/>
        <v/>
      </c>
      <c r="Q21" s="11"/>
      <c r="R21" s="58" t="s">
        <v>2421</v>
      </c>
    </row>
    <row r="22" spans="1:18" s="55" customFormat="1" ht="12.75">
      <c r="A22" s="10" t="str">
        <f t="shared" si="0"/>
        <v/>
      </c>
      <c r="B22" s="11"/>
      <c r="C22" s="11"/>
      <c r="D22" s="10"/>
      <c r="E22" s="11"/>
      <c r="F22" s="12"/>
      <c r="G22" s="12"/>
      <c r="H22" s="57"/>
      <c r="I22" s="11"/>
      <c r="J22" s="11"/>
      <c r="K22" s="36"/>
      <c r="L22" s="13"/>
      <c r="M22" s="13"/>
      <c r="N22" s="13"/>
      <c r="O22" s="13">
        <f t="shared" si="1"/>
        <v>0</v>
      </c>
      <c r="P22" s="19" t="str">
        <f t="shared" si="2"/>
        <v/>
      </c>
      <c r="Q22" s="11"/>
      <c r="R22" s="58" t="s">
        <v>2422</v>
      </c>
    </row>
    <row r="23" spans="1:18" s="55" customFormat="1" ht="12.75">
      <c r="A23" s="10" t="str">
        <f t="shared" si="0"/>
        <v/>
      </c>
      <c r="B23" s="11"/>
      <c r="C23" s="11"/>
      <c r="D23" s="10"/>
      <c r="E23" s="11"/>
      <c r="F23" s="12"/>
      <c r="G23" s="12"/>
      <c r="H23" s="57"/>
      <c r="I23" s="11"/>
      <c r="J23" s="11"/>
      <c r="K23" s="36"/>
      <c r="L23" s="13"/>
      <c r="M23" s="13"/>
      <c r="N23" s="13"/>
      <c r="O23" s="13">
        <f t="shared" si="1"/>
        <v>0</v>
      </c>
      <c r="P23" s="19" t="str">
        <f t="shared" si="2"/>
        <v/>
      </c>
      <c r="Q23" s="11"/>
      <c r="R23" s="58" t="s">
        <v>2423</v>
      </c>
    </row>
    <row r="24" spans="1:18" s="55" customFormat="1" ht="12.75">
      <c r="A24" s="10" t="str">
        <f t="shared" si="0"/>
        <v/>
      </c>
      <c r="B24" s="11"/>
      <c r="C24" s="11"/>
      <c r="D24" s="10"/>
      <c r="E24" s="11"/>
      <c r="F24" s="12"/>
      <c r="G24" s="12"/>
      <c r="H24" s="57"/>
      <c r="I24" s="11"/>
      <c r="J24" s="11"/>
      <c r="K24" s="36"/>
      <c r="L24" s="13"/>
      <c r="M24" s="13"/>
      <c r="N24" s="13"/>
      <c r="O24" s="13">
        <f t="shared" si="1"/>
        <v>0</v>
      </c>
      <c r="P24" s="19" t="str">
        <f t="shared" si="2"/>
        <v/>
      </c>
      <c r="Q24" s="11"/>
      <c r="R24" s="58" t="s">
        <v>2424</v>
      </c>
    </row>
    <row r="25" spans="1:18" s="55" customFormat="1" ht="12.75">
      <c r="A25" s="10" t="str">
        <f t="shared" si="0"/>
        <v/>
      </c>
      <c r="B25" s="11"/>
      <c r="C25" s="11"/>
      <c r="D25" s="10"/>
      <c r="E25" s="11"/>
      <c r="F25" s="12"/>
      <c r="G25" s="12"/>
      <c r="H25" s="57"/>
      <c r="I25" s="11"/>
      <c r="J25" s="11"/>
      <c r="K25" s="36"/>
      <c r="L25" s="13"/>
      <c r="M25" s="13"/>
      <c r="N25" s="13"/>
      <c r="O25" s="13">
        <f t="shared" si="1"/>
        <v>0</v>
      </c>
      <c r="P25" s="19" t="str">
        <f t="shared" si="2"/>
        <v/>
      </c>
      <c r="Q25" s="11"/>
      <c r="R25" s="58" t="s">
        <v>2425</v>
      </c>
    </row>
    <row r="26" spans="1:18" s="55" customFormat="1" ht="12.75">
      <c r="A26" s="10" t="str">
        <f t="shared" si="0"/>
        <v/>
      </c>
      <c r="B26" s="11"/>
      <c r="C26" s="11"/>
      <c r="D26" s="10"/>
      <c r="E26" s="11"/>
      <c r="F26" s="12"/>
      <c r="G26" s="12"/>
      <c r="H26" s="57"/>
      <c r="I26" s="11"/>
      <c r="J26" s="11"/>
      <c r="K26" s="36"/>
      <c r="L26" s="13"/>
      <c r="M26" s="13"/>
      <c r="N26" s="13"/>
      <c r="O26" s="13">
        <f t="shared" si="1"/>
        <v>0</v>
      </c>
      <c r="P26" s="19" t="str">
        <f t="shared" si="2"/>
        <v/>
      </c>
      <c r="Q26" s="11"/>
      <c r="R26" s="58" t="s">
        <v>2426</v>
      </c>
    </row>
    <row r="27" spans="1:18" s="55" customFormat="1" ht="12.75">
      <c r="A27" s="10" t="str">
        <f t="shared" si="0"/>
        <v/>
      </c>
      <c r="B27" s="11"/>
      <c r="C27" s="11"/>
      <c r="D27" s="10"/>
      <c r="E27" s="11"/>
      <c r="F27" s="12"/>
      <c r="G27" s="12"/>
      <c r="H27" s="57"/>
      <c r="I27" s="11"/>
      <c r="J27" s="11"/>
      <c r="K27" s="36"/>
      <c r="L27" s="13"/>
      <c r="M27" s="13"/>
      <c r="N27" s="13"/>
      <c r="O27" s="13">
        <f t="shared" si="1"/>
        <v>0</v>
      </c>
      <c r="P27" s="19" t="str">
        <f t="shared" si="2"/>
        <v/>
      </c>
      <c r="Q27" s="11"/>
      <c r="R27" s="58" t="s">
        <v>2427</v>
      </c>
    </row>
    <row r="28" spans="1:18" s="55" customFormat="1" ht="12.75">
      <c r="A28" s="664" t="s">
        <v>2428</v>
      </c>
      <c r="B28" s="672"/>
      <c r="C28" s="672"/>
      <c r="D28" s="672"/>
      <c r="E28" s="673"/>
      <c r="F28" s="38"/>
      <c r="G28" s="38"/>
      <c r="H28" s="57"/>
      <c r="I28" s="11"/>
      <c r="J28" s="11"/>
      <c r="K28" s="36">
        <f>SUM(K7:K27)</f>
        <v>0</v>
      </c>
      <c r="L28" s="13">
        <f>SUM(L7:L27)</f>
        <v>0</v>
      </c>
      <c r="M28" s="13">
        <f>SUM(M7:M27)</f>
        <v>0</v>
      </c>
      <c r="N28" s="13">
        <f>SUM(N7:N27)</f>
        <v>0</v>
      </c>
      <c r="O28" s="13">
        <f t="shared" si="1"/>
        <v>0</v>
      </c>
      <c r="P28" s="19" t="str">
        <f t="shared" si="2"/>
        <v/>
      </c>
      <c r="Q28" s="11"/>
    </row>
    <row r="29" spans="1:18" s="55" customFormat="1" ht="12.75">
      <c r="A29" s="664" t="s">
        <v>2429</v>
      </c>
      <c r="B29" s="672"/>
      <c r="C29" s="672"/>
      <c r="D29" s="672"/>
      <c r="E29" s="673"/>
      <c r="F29" s="38"/>
      <c r="G29" s="38"/>
      <c r="H29" s="57"/>
      <c r="I29" s="11"/>
      <c r="J29" s="11"/>
      <c r="K29" s="36"/>
      <c r="L29" s="13">
        <f>M28</f>
        <v>0</v>
      </c>
      <c r="M29" s="13"/>
      <c r="N29" s="13"/>
      <c r="O29" s="13"/>
      <c r="P29" s="19"/>
      <c r="Q29" s="11"/>
    </row>
    <row r="30" spans="1:18" s="55" customFormat="1" ht="12.75">
      <c r="A30" s="659" t="s">
        <v>2430</v>
      </c>
      <c r="B30" s="676"/>
      <c r="C30" s="676"/>
      <c r="D30" s="676"/>
      <c r="E30" s="677"/>
      <c r="F30" s="14"/>
      <c r="G30" s="14"/>
      <c r="H30" s="14"/>
      <c r="I30" s="14"/>
      <c r="J30" s="14"/>
      <c r="K30" s="19"/>
      <c r="L30" s="19">
        <f>L28-L29</f>
        <v>0</v>
      </c>
      <c r="M30" s="19"/>
      <c r="N30" s="19">
        <f>N28</f>
        <v>0</v>
      </c>
      <c r="O30" s="13">
        <f>N30-L30+M30</f>
        <v>0</v>
      </c>
      <c r="P30" s="19" t="str">
        <f>IF(L30-M30=0,"",O30/(L30-M30)*100)</f>
        <v/>
      </c>
      <c r="Q30" s="16"/>
    </row>
    <row r="31" spans="1:18" s="3" customFormat="1" ht="15.75" customHeight="1">
      <c r="A31" s="3" t="str">
        <f>基本信息输入表!$K$6&amp;"填表人："&amp;基本信息输入表!$M$74</f>
        <v>被评估单位填表人：</v>
      </c>
      <c r="N31" s="3" t="str">
        <f>"评估人员："&amp;基本信息输入表!$Q$74</f>
        <v>评估人员：</v>
      </c>
      <c r="R31" s="3" t="s">
        <v>533</v>
      </c>
    </row>
    <row r="32" spans="1:18" s="3" customFormat="1" ht="15.75" customHeight="1">
      <c r="A32" s="3" t="str">
        <f>"填表日期："&amp;YEAR(基本信息输入表!$O$74)&amp;"年"&amp;MONTH(基本信息输入表!$O$74)&amp;"月"&amp;DAY(基本信息输入表!$O$74)&amp;"日"</f>
        <v>填表日期：1900年1月0日</v>
      </c>
    </row>
  </sheetData>
  <mergeCells count="7">
    <mergeCell ref="A29:E29"/>
    <mergeCell ref="A30:E30"/>
    <mergeCell ref="A2:Q2"/>
    <mergeCell ref="A3:Q3"/>
    <mergeCell ref="P4:Q4"/>
    <mergeCell ref="A5:E5"/>
    <mergeCell ref="A28:E28"/>
  </mergeCells>
  <phoneticPr fontId="33" type="noConversion"/>
  <hyperlinks>
    <hyperlink ref="A1" location="索引目录!A1" display="返回索引目录" xr:uid="{00000000-0004-0000-4D00-000000000000}"/>
  </hyperlinks>
  <printOptions horizontalCentered="1"/>
  <pageMargins left="0.98402777777777795" right="0.98402777777777795" top="0.98402777777777795" bottom="0.98402777777777795" header="0.47222222222222199" footer="0.35416666666666702"/>
  <pageSetup paperSize="9" scale="7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8">
    <pageSetUpPr fitToPage="1"/>
  </sheetPr>
  <dimension ref="A1:P29"/>
  <sheetViews>
    <sheetView showGridLines="0" topLeftCell="A11" zoomScale="96" zoomScaleNormal="96" workbookViewId="0">
      <selection activeCell="M8" sqref="M8:R8"/>
    </sheetView>
  </sheetViews>
  <sheetFormatPr defaultColWidth="9" defaultRowHeight="15.75" customHeight="1"/>
  <cols>
    <col min="1" max="1" width="5.75" style="3" customWidth="1"/>
    <col min="2" max="2" width="18.5" style="3" customWidth="1"/>
    <col min="3" max="3" width="10.75" style="3" customWidth="1"/>
    <col min="4" max="5" width="17.75" style="3" customWidth="1"/>
    <col min="6" max="7" width="8.25" style="3" customWidth="1"/>
    <col min="8" max="8" width="12.5" style="3" customWidth="1"/>
    <col min="9" max="9" width="12" style="3" customWidth="1"/>
    <col min="10" max="10" width="8.25" style="3" customWidth="1"/>
    <col min="11" max="11" width="8" style="3" customWidth="1"/>
    <col min="12" max="12" width="8.5" style="3" customWidth="1"/>
    <col min="13" max="13" width="9.75" style="3" customWidth="1"/>
    <col min="14" max="15" width="9.25" style="3" customWidth="1"/>
    <col min="16" max="17" width="9" style="3" customWidth="1"/>
    <col min="18" max="16384" width="9" style="3"/>
  </cols>
  <sheetData>
    <row r="1" spans="1:16" ht="15.75" customHeight="1">
      <c r="A1" s="4" t="s">
        <v>125</v>
      </c>
      <c r="B1" s="4"/>
      <c r="C1" s="4"/>
    </row>
    <row r="2" spans="1:16" s="1" customFormat="1" ht="30" customHeight="1">
      <c r="A2" s="651" t="s">
        <v>2431</v>
      </c>
      <c r="B2" s="652"/>
      <c r="C2" s="652"/>
      <c r="D2" s="652"/>
      <c r="E2" s="652"/>
      <c r="F2" s="652"/>
      <c r="G2" s="652"/>
      <c r="H2" s="652"/>
      <c r="I2" s="652"/>
      <c r="J2" s="652"/>
      <c r="K2" s="652"/>
      <c r="L2" s="652"/>
      <c r="M2" s="652"/>
      <c r="N2" s="652"/>
      <c r="O2" s="652"/>
    </row>
    <row r="3" spans="1:16" ht="15.75" customHeight="1">
      <c r="A3" s="653" t="str">
        <f>"评估基准日："&amp;TEXT(基本信息输入表!M7,"yyyy年mm月dd日")</f>
        <v>评估基准日：2025年07月31日</v>
      </c>
      <c r="B3" s="654"/>
      <c r="C3" s="654"/>
      <c r="D3" s="654"/>
      <c r="E3" s="654"/>
      <c r="F3" s="654"/>
      <c r="G3" s="654"/>
      <c r="H3" s="654"/>
      <c r="I3" s="654"/>
      <c r="J3" s="654"/>
      <c r="K3" s="654"/>
      <c r="L3" s="654"/>
      <c r="M3" s="654"/>
      <c r="N3" s="654"/>
      <c r="O3" s="654"/>
    </row>
    <row r="4" spans="1:16" ht="14.25" customHeight="1">
      <c r="A4" s="2"/>
      <c r="B4" s="2"/>
      <c r="C4" s="2"/>
      <c r="D4" s="2"/>
      <c r="E4" s="2"/>
      <c r="F4" s="2"/>
      <c r="G4" s="2"/>
      <c r="H4" s="2"/>
      <c r="I4" s="2"/>
      <c r="J4" s="2"/>
      <c r="K4" s="2"/>
      <c r="L4" s="2"/>
      <c r="M4" s="2"/>
      <c r="N4" s="2"/>
      <c r="O4" s="17" t="s">
        <v>2432</v>
      </c>
    </row>
    <row r="5" spans="1:16" ht="15.75" customHeight="1">
      <c r="A5" s="3" t="str">
        <f>基本信息输入表!K6&amp;"："&amp;基本信息输入表!M6</f>
        <v>被评估单位：西安曲江影视投资（集团）有限公司</v>
      </c>
      <c r="O5" s="17" t="s">
        <v>561</v>
      </c>
    </row>
    <row r="6" spans="1:16" s="49" customFormat="1" ht="24.75" customHeight="1">
      <c r="A6" s="50" t="s">
        <v>127</v>
      </c>
      <c r="B6" s="50" t="s">
        <v>2433</v>
      </c>
      <c r="C6" s="50" t="s">
        <v>2434</v>
      </c>
      <c r="D6" s="50" t="s">
        <v>2435</v>
      </c>
      <c r="E6" s="50" t="s">
        <v>2076</v>
      </c>
      <c r="F6" s="50" t="s">
        <v>1494</v>
      </c>
      <c r="G6" s="50" t="s">
        <v>2436</v>
      </c>
      <c r="H6" s="50" t="s">
        <v>1656</v>
      </c>
      <c r="I6" s="50" t="s">
        <v>1006</v>
      </c>
      <c r="J6" s="9" t="s">
        <v>412</v>
      </c>
      <c r="K6" s="9" t="s">
        <v>846</v>
      </c>
      <c r="L6" s="50" t="s">
        <v>413</v>
      </c>
      <c r="M6" s="50" t="s">
        <v>414</v>
      </c>
      <c r="N6" s="50" t="s">
        <v>415</v>
      </c>
      <c r="O6" s="50" t="s">
        <v>143</v>
      </c>
      <c r="P6" s="2" t="s">
        <v>516</v>
      </c>
    </row>
    <row r="7" spans="1:16" ht="12.75" customHeight="1">
      <c r="A7" s="10" t="str">
        <f t="shared" ref="A7:A24" si="0">IF(D7="","",ROW()-6)</f>
        <v/>
      </c>
      <c r="B7" s="53"/>
      <c r="C7" s="53"/>
      <c r="D7" s="10"/>
      <c r="E7" s="53"/>
      <c r="F7" s="12"/>
      <c r="G7" s="36"/>
      <c r="H7" s="36"/>
      <c r="I7" s="13"/>
      <c r="J7" s="13"/>
      <c r="K7" s="13"/>
      <c r="L7" s="13"/>
      <c r="M7" s="13">
        <f t="shared" ref="M7:M25" si="1">L7-J7+K7</f>
        <v>0</v>
      </c>
      <c r="N7" s="34" t="str">
        <f t="shared" ref="N7:N25" si="2">IF(J7-K7=0,"",M7/(J7-K7)*100)</f>
        <v/>
      </c>
      <c r="O7" s="11"/>
      <c r="P7" s="2" t="s">
        <v>2437</v>
      </c>
    </row>
    <row r="8" spans="1:16" ht="12.75" customHeight="1">
      <c r="A8" s="10" t="str">
        <f t="shared" si="0"/>
        <v/>
      </c>
      <c r="B8" s="53"/>
      <c r="C8" s="53"/>
      <c r="D8" s="10"/>
      <c r="E8" s="53"/>
      <c r="F8" s="12"/>
      <c r="G8" s="36"/>
      <c r="H8" s="36"/>
      <c r="I8" s="13"/>
      <c r="J8" s="13"/>
      <c r="K8" s="13"/>
      <c r="L8" s="13"/>
      <c r="M8" s="13">
        <f t="shared" si="1"/>
        <v>0</v>
      </c>
      <c r="N8" s="19" t="str">
        <f t="shared" si="2"/>
        <v/>
      </c>
      <c r="O8" s="11"/>
      <c r="P8" s="2" t="s">
        <v>2438</v>
      </c>
    </row>
    <row r="9" spans="1:16" ht="12.75" customHeight="1">
      <c r="A9" s="10" t="str">
        <f t="shared" si="0"/>
        <v/>
      </c>
      <c r="B9" s="53"/>
      <c r="C9" s="53"/>
      <c r="D9" s="10"/>
      <c r="E9" s="53"/>
      <c r="F9" s="12"/>
      <c r="G9" s="36"/>
      <c r="H9" s="36"/>
      <c r="I9" s="13"/>
      <c r="J9" s="13"/>
      <c r="K9" s="13"/>
      <c r="L9" s="13"/>
      <c r="M9" s="13">
        <f t="shared" si="1"/>
        <v>0</v>
      </c>
      <c r="N9" s="19" t="str">
        <f t="shared" si="2"/>
        <v/>
      </c>
      <c r="O9" s="11"/>
      <c r="P9" s="2" t="s">
        <v>2439</v>
      </c>
    </row>
    <row r="10" spans="1:16" ht="12.75" customHeight="1">
      <c r="A10" s="10" t="str">
        <f t="shared" si="0"/>
        <v/>
      </c>
      <c r="B10" s="53"/>
      <c r="C10" s="53"/>
      <c r="D10" s="10"/>
      <c r="E10" s="53"/>
      <c r="F10" s="12"/>
      <c r="G10" s="36"/>
      <c r="H10" s="36"/>
      <c r="I10" s="13"/>
      <c r="J10" s="13"/>
      <c r="K10" s="13"/>
      <c r="L10" s="13"/>
      <c r="M10" s="13">
        <f t="shared" si="1"/>
        <v>0</v>
      </c>
      <c r="N10" s="19" t="str">
        <f t="shared" si="2"/>
        <v/>
      </c>
      <c r="O10" s="11"/>
      <c r="P10" s="2" t="s">
        <v>2440</v>
      </c>
    </row>
    <row r="11" spans="1:16" ht="12.75" customHeight="1">
      <c r="A11" s="10" t="str">
        <f t="shared" si="0"/>
        <v/>
      </c>
      <c r="B11" s="53"/>
      <c r="C11" s="53"/>
      <c r="D11" s="10"/>
      <c r="E11" s="53"/>
      <c r="F11" s="12"/>
      <c r="G11" s="36"/>
      <c r="H11" s="36"/>
      <c r="I11" s="13"/>
      <c r="J11" s="13"/>
      <c r="K11" s="13"/>
      <c r="L11" s="13"/>
      <c r="M11" s="13">
        <f t="shared" si="1"/>
        <v>0</v>
      </c>
      <c r="N11" s="19" t="str">
        <f t="shared" si="2"/>
        <v/>
      </c>
      <c r="O11" s="11"/>
      <c r="P11" s="2" t="s">
        <v>2441</v>
      </c>
    </row>
    <row r="12" spans="1:16" ht="12.75" customHeight="1">
      <c r="A12" s="10" t="str">
        <f t="shared" si="0"/>
        <v/>
      </c>
      <c r="B12" s="53"/>
      <c r="C12" s="53"/>
      <c r="D12" s="10"/>
      <c r="E12" s="53"/>
      <c r="F12" s="12"/>
      <c r="G12" s="36"/>
      <c r="H12" s="36"/>
      <c r="I12" s="13"/>
      <c r="J12" s="13"/>
      <c r="K12" s="13"/>
      <c r="L12" s="13"/>
      <c r="M12" s="13">
        <f t="shared" si="1"/>
        <v>0</v>
      </c>
      <c r="N12" s="19" t="str">
        <f t="shared" si="2"/>
        <v/>
      </c>
      <c r="O12" s="11"/>
      <c r="P12" s="2" t="s">
        <v>2442</v>
      </c>
    </row>
    <row r="13" spans="1:16" ht="12.75" customHeight="1">
      <c r="A13" s="10" t="str">
        <f t="shared" si="0"/>
        <v/>
      </c>
      <c r="B13" s="53"/>
      <c r="C13" s="53"/>
      <c r="D13" s="10"/>
      <c r="E13" s="53"/>
      <c r="F13" s="12"/>
      <c r="G13" s="36"/>
      <c r="H13" s="36"/>
      <c r="I13" s="13"/>
      <c r="J13" s="13"/>
      <c r="K13" s="13"/>
      <c r="L13" s="13"/>
      <c r="M13" s="13">
        <f t="shared" si="1"/>
        <v>0</v>
      </c>
      <c r="N13" s="19" t="str">
        <f t="shared" si="2"/>
        <v/>
      </c>
      <c r="O13" s="11"/>
      <c r="P13" s="2" t="s">
        <v>2443</v>
      </c>
    </row>
    <row r="14" spans="1:16" ht="12.75" customHeight="1">
      <c r="A14" s="10" t="str">
        <f t="shared" si="0"/>
        <v/>
      </c>
      <c r="B14" s="53"/>
      <c r="C14" s="53"/>
      <c r="D14" s="10"/>
      <c r="E14" s="53"/>
      <c r="F14" s="12"/>
      <c r="G14" s="36"/>
      <c r="H14" s="36"/>
      <c r="I14" s="13"/>
      <c r="J14" s="13"/>
      <c r="K14" s="13"/>
      <c r="L14" s="13"/>
      <c r="M14" s="13">
        <f t="shared" si="1"/>
        <v>0</v>
      </c>
      <c r="N14" s="19" t="str">
        <f t="shared" si="2"/>
        <v/>
      </c>
      <c r="O14" s="11"/>
      <c r="P14" s="2" t="s">
        <v>2444</v>
      </c>
    </row>
    <row r="15" spans="1:16" ht="12.75" customHeight="1">
      <c r="A15" s="10" t="str">
        <f t="shared" si="0"/>
        <v/>
      </c>
      <c r="B15" s="53"/>
      <c r="C15" s="53"/>
      <c r="D15" s="10"/>
      <c r="E15" s="53"/>
      <c r="F15" s="12"/>
      <c r="G15" s="36"/>
      <c r="H15" s="36"/>
      <c r="I15" s="13"/>
      <c r="J15" s="13"/>
      <c r="K15" s="13"/>
      <c r="L15" s="13"/>
      <c r="M15" s="13">
        <f t="shared" si="1"/>
        <v>0</v>
      </c>
      <c r="N15" s="19" t="str">
        <f t="shared" si="2"/>
        <v/>
      </c>
      <c r="O15" s="11"/>
      <c r="P15" s="2" t="s">
        <v>2445</v>
      </c>
    </row>
    <row r="16" spans="1:16" ht="12.75" customHeight="1">
      <c r="A16" s="10" t="str">
        <f t="shared" si="0"/>
        <v/>
      </c>
      <c r="B16" s="53"/>
      <c r="C16" s="53"/>
      <c r="D16" s="10"/>
      <c r="E16" s="53"/>
      <c r="F16" s="12"/>
      <c r="G16" s="36"/>
      <c r="H16" s="36"/>
      <c r="I16" s="13"/>
      <c r="J16" s="13"/>
      <c r="K16" s="13"/>
      <c r="L16" s="13"/>
      <c r="M16" s="13">
        <f t="shared" si="1"/>
        <v>0</v>
      </c>
      <c r="N16" s="19" t="str">
        <f t="shared" si="2"/>
        <v/>
      </c>
      <c r="O16" s="11"/>
      <c r="P16" s="2" t="s">
        <v>2446</v>
      </c>
    </row>
    <row r="17" spans="1:16" ht="12.75" customHeight="1">
      <c r="A17" s="10" t="str">
        <f t="shared" si="0"/>
        <v/>
      </c>
      <c r="B17" s="53"/>
      <c r="C17" s="53"/>
      <c r="D17" s="10"/>
      <c r="E17" s="53"/>
      <c r="F17" s="12"/>
      <c r="G17" s="36"/>
      <c r="H17" s="36"/>
      <c r="I17" s="13"/>
      <c r="J17" s="13"/>
      <c r="K17" s="13"/>
      <c r="L17" s="13"/>
      <c r="M17" s="13">
        <f t="shared" si="1"/>
        <v>0</v>
      </c>
      <c r="N17" s="19" t="str">
        <f t="shared" si="2"/>
        <v/>
      </c>
      <c r="O17" s="11"/>
      <c r="P17" s="2" t="s">
        <v>2447</v>
      </c>
    </row>
    <row r="18" spans="1:16" ht="12.75" customHeight="1">
      <c r="A18" s="10" t="str">
        <f t="shared" si="0"/>
        <v/>
      </c>
      <c r="B18" s="53"/>
      <c r="C18" s="53"/>
      <c r="D18" s="10"/>
      <c r="E18" s="53"/>
      <c r="F18" s="12"/>
      <c r="G18" s="36"/>
      <c r="H18" s="36"/>
      <c r="I18" s="13"/>
      <c r="J18" s="13"/>
      <c r="K18" s="13"/>
      <c r="L18" s="13"/>
      <c r="M18" s="13">
        <f t="shared" si="1"/>
        <v>0</v>
      </c>
      <c r="N18" s="19" t="str">
        <f t="shared" si="2"/>
        <v/>
      </c>
      <c r="O18" s="11"/>
      <c r="P18" s="2" t="s">
        <v>2448</v>
      </c>
    </row>
    <row r="19" spans="1:16" ht="12.75" customHeight="1">
      <c r="A19" s="10" t="str">
        <f t="shared" si="0"/>
        <v/>
      </c>
      <c r="B19" s="53"/>
      <c r="C19" s="53"/>
      <c r="D19" s="10"/>
      <c r="E19" s="53"/>
      <c r="F19" s="12"/>
      <c r="G19" s="36"/>
      <c r="H19" s="36"/>
      <c r="I19" s="13"/>
      <c r="J19" s="13"/>
      <c r="K19" s="13"/>
      <c r="L19" s="13"/>
      <c r="M19" s="13">
        <f t="shared" si="1"/>
        <v>0</v>
      </c>
      <c r="N19" s="19" t="str">
        <f t="shared" si="2"/>
        <v/>
      </c>
      <c r="O19" s="11"/>
      <c r="P19" s="2" t="s">
        <v>2449</v>
      </c>
    </row>
    <row r="20" spans="1:16" ht="12.75" customHeight="1">
      <c r="A20" s="10" t="str">
        <f t="shared" si="0"/>
        <v/>
      </c>
      <c r="B20" s="53"/>
      <c r="C20" s="53"/>
      <c r="D20" s="10"/>
      <c r="E20" s="53"/>
      <c r="F20" s="12"/>
      <c r="G20" s="36"/>
      <c r="H20" s="36"/>
      <c r="I20" s="13"/>
      <c r="J20" s="13"/>
      <c r="K20" s="13"/>
      <c r="L20" s="13"/>
      <c r="M20" s="13">
        <f t="shared" si="1"/>
        <v>0</v>
      </c>
      <c r="N20" s="19" t="str">
        <f t="shared" si="2"/>
        <v/>
      </c>
      <c r="O20" s="11"/>
      <c r="P20" s="2" t="s">
        <v>2450</v>
      </c>
    </row>
    <row r="21" spans="1:16" ht="12.75" customHeight="1">
      <c r="A21" s="10" t="str">
        <f t="shared" si="0"/>
        <v/>
      </c>
      <c r="B21" s="53"/>
      <c r="C21" s="53"/>
      <c r="D21" s="10"/>
      <c r="E21" s="53"/>
      <c r="F21" s="12"/>
      <c r="G21" s="36"/>
      <c r="H21" s="36"/>
      <c r="I21" s="13"/>
      <c r="J21" s="13"/>
      <c r="K21" s="13"/>
      <c r="L21" s="13"/>
      <c r="M21" s="13">
        <f t="shared" si="1"/>
        <v>0</v>
      </c>
      <c r="N21" s="19" t="str">
        <f t="shared" si="2"/>
        <v/>
      </c>
      <c r="O21" s="11"/>
      <c r="P21" s="2" t="s">
        <v>2451</v>
      </c>
    </row>
    <row r="22" spans="1:16" ht="12.75" customHeight="1">
      <c r="A22" s="10" t="str">
        <f t="shared" si="0"/>
        <v/>
      </c>
      <c r="B22" s="53"/>
      <c r="C22" s="53"/>
      <c r="D22" s="10"/>
      <c r="E22" s="53"/>
      <c r="F22" s="12"/>
      <c r="G22" s="36"/>
      <c r="H22" s="36"/>
      <c r="I22" s="13"/>
      <c r="J22" s="13"/>
      <c r="K22" s="13"/>
      <c r="L22" s="13"/>
      <c r="M22" s="13">
        <f t="shared" si="1"/>
        <v>0</v>
      </c>
      <c r="N22" s="19" t="str">
        <f t="shared" si="2"/>
        <v/>
      </c>
      <c r="O22" s="11"/>
      <c r="P22" s="2" t="s">
        <v>2452</v>
      </c>
    </row>
    <row r="23" spans="1:16" ht="12.75" customHeight="1">
      <c r="A23" s="10" t="str">
        <f t="shared" si="0"/>
        <v/>
      </c>
      <c r="B23" s="53"/>
      <c r="C23" s="53"/>
      <c r="D23" s="10"/>
      <c r="E23" s="53"/>
      <c r="F23" s="12"/>
      <c r="G23" s="36"/>
      <c r="H23" s="36"/>
      <c r="I23" s="13"/>
      <c r="J23" s="13"/>
      <c r="K23" s="13"/>
      <c r="L23" s="13"/>
      <c r="M23" s="13">
        <f t="shared" si="1"/>
        <v>0</v>
      </c>
      <c r="N23" s="19" t="str">
        <f t="shared" si="2"/>
        <v/>
      </c>
      <c r="O23" s="11"/>
      <c r="P23" s="2" t="s">
        <v>2453</v>
      </c>
    </row>
    <row r="24" spans="1:16" ht="12.75" customHeight="1">
      <c r="A24" s="10" t="str">
        <f t="shared" si="0"/>
        <v/>
      </c>
      <c r="B24" s="53"/>
      <c r="C24" s="53"/>
      <c r="D24" s="10"/>
      <c r="E24" s="53"/>
      <c r="F24" s="12"/>
      <c r="G24" s="36"/>
      <c r="H24" s="36"/>
      <c r="I24" s="13"/>
      <c r="J24" s="13"/>
      <c r="K24" s="13"/>
      <c r="L24" s="13"/>
      <c r="M24" s="13">
        <f t="shared" si="1"/>
        <v>0</v>
      </c>
      <c r="N24" s="19" t="str">
        <f t="shared" si="2"/>
        <v/>
      </c>
      <c r="O24" s="11"/>
      <c r="P24" s="2" t="s">
        <v>2454</v>
      </c>
    </row>
    <row r="25" spans="1:16" ht="12.75" customHeight="1">
      <c r="A25" s="664" t="s">
        <v>2455</v>
      </c>
      <c r="B25" s="672"/>
      <c r="C25" s="672"/>
      <c r="D25" s="672"/>
      <c r="E25" s="673"/>
      <c r="F25" s="38"/>
      <c r="G25" s="36"/>
      <c r="H25" s="36"/>
      <c r="I25" s="13">
        <f>SUM(I7:I24)</f>
        <v>0</v>
      </c>
      <c r="J25" s="13">
        <f>SUM(J7:J24)</f>
        <v>0</v>
      </c>
      <c r="K25" s="13">
        <f>SUM(K7:K24)</f>
        <v>0</v>
      </c>
      <c r="L25" s="13">
        <f>SUM(L7:L24)</f>
        <v>0</v>
      </c>
      <c r="M25" s="13">
        <f t="shared" si="1"/>
        <v>0</v>
      </c>
      <c r="N25" s="19" t="str">
        <f t="shared" si="2"/>
        <v/>
      </c>
      <c r="O25" s="11"/>
    </row>
    <row r="26" spans="1:16" ht="12.75" customHeight="1">
      <c r="A26" s="664" t="s">
        <v>2456</v>
      </c>
      <c r="B26" s="672"/>
      <c r="C26" s="672"/>
      <c r="D26" s="672"/>
      <c r="E26" s="673"/>
      <c r="F26" s="38"/>
      <c r="G26" s="36"/>
      <c r="H26" s="36"/>
      <c r="I26" s="13"/>
      <c r="J26" s="13">
        <f>K25</f>
        <v>0</v>
      </c>
      <c r="K26" s="13"/>
      <c r="L26" s="13"/>
      <c r="M26" s="13"/>
      <c r="N26" s="19"/>
      <c r="O26" s="11"/>
    </row>
    <row r="27" spans="1:16" ht="15.75" customHeight="1">
      <c r="A27" s="659" t="s">
        <v>2457</v>
      </c>
      <c r="B27" s="676"/>
      <c r="C27" s="676"/>
      <c r="D27" s="676"/>
      <c r="E27" s="677"/>
      <c r="F27" s="14"/>
      <c r="G27" s="14"/>
      <c r="H27" s="14"/>
      <c r="I27" s="19"/>
      <c r="J27" s="13">
        <f>J25-J26</f>
        <v>0</v>
      </c>
      <c r="K27" s="19"/>
      <c r="L27" s="13">
        <f>L25</f>
        <v>0</v>
      </c>
      <c r="M27" s="13">
        <f>L27-J27+K27</f>
        <v>0</v>
      </c>
      <c r="N27" s="19" t="str">
        <f>IF(J27-K27=0,"",M27/(J27-K27)*100)</f>
        <v/>
      </c>
      <c r="O27" s="16"/>
    </row>
    <row r="28" spans="1:16" ht="15.75" customHeight="1">
      <c r="A28" s="3" t="str">
        <f>基本信息输入表!$K$6&amp;"填表人："&amp;基本信息输入表!$M$75</f>
        <v>被评估单位填表人：</v>
      </c>
      <c r="L28" s="3" t="str">
        <f>"评估人员："&amp;基本信息输入表!$Q$75</f>
        <v>评估人员：</v>
      </c>
      <c r="P28" s="3" t="s">
        <v>533</v>
      </c>
    </row>
    <row r="29" spans="1:16" ht="15.75" customHeight="1">
      <c r="A29" s="3" t="str">
        <f>"填表日期："&amp;YEAR(基本信息输入表!$O$75)&amp;"年"&amp;MONTH(基本信息输入表!$O$75)&amp;"月"&amp;DAY(基本信息输入表!$O$75)&amp;"日"</f>
        <v>填表日期：1900年1月0日</v>
      </c>
    </row>
  </sheetData>
  <mergeCells count="5">
    <mergeCell ref="A2:O2"/>
    <mergeCell ref="A3:O3"/>
    <mergeCell ref="A25:E25"/>
    <mergeCell ref="A26:E26"/>
    <mergeCell ref="A27:E27"/>
  </mergeCells>
  <phoneticPr fontId="33" type="noConversion"/>
  <hyperlinks>
    <hyperlink ref="A1" location="索引目录!A1" display="返回索引目录" xr:uid="{00000000-0004-0000-4E00-000000000000}"/>
  </hyperlinks>
  <printOptions horizontalCentered="1"/>
  <pageMargins left="0.98402777777777795" right="0.98402777777777795" top="0.98402777777777795" bottom="0.98402777777777795" header="0.47222222222222199" footer="0.35416666666666702"/>
  <pageSetup paperSize="9" scale="70"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9">
    <pageSetUpPr fitToPage="1"/>
  </sheetPr>
  <dimension ref="A1:N29"/>
  <sheetViews>
    <sheetView showGridLines="0" topLeftCell="A12" zoomScale="96" zoomScaleNormal="96" workbookViewId="0">
      <selection activeCell="M8" sqref="M8:R8"/>
    </sheetView>
  </sheetViews>
  <sheetFormatPr defaultColWidth="9" defaultRowHeight="15.75" customHeight="1"/>
  <cols>
    <col min="1" max="1" width="5.5" style="3" customWidth="1"/>
    <col min="2" max="2" width="15.5" style="3" customWidth="1"/>
    <col min="3" max="3" width="7.75" style="3" customWidth="1"/>
    <col min="4" max="4" width="11.25" style="3" customWidth="1"/>
    <col min="5" max="5" width="16.75" style="3" customWidth="1"/>
    <col min="6" max="6" width="9.5" style="3" customWidth="1"/>
    <col min="7" max="8" width="11.25" style="3" customWidth="1"/>
    <col min="9" max="10" width="15.75" style="3" customWidth="1"/>
    <col min="11" max="11" width="9.5" style="3" customWidth="1"/>
    <col min="12" max="12" width="9.75" style="3" customWidth="1"/>
    <col min="13" max="13" width="15.5" style="3" customWidth="1"/>
    <col min="14" max="15" width="9" style="3" customWidth="1"/>
    <col min="16" max="16384" width="9" style="3"/>
  </cols>
  <sheetData>
    <row r="1" spans="1:14" ht="15.75" customHeight="1">
      <c r="A1" s="4" t="s">
        <v>125</v>
      </c>
    </row>
    <row r="2" spans="1:14" s="1" customFormat="1" ht="30" customHeight="1">
      <c r="A2" s="651" t="s">
        <v>2458</v>
      </c>
      <c r="B2" s="652"/>
      <c r="C2" s="652"/>
      <c r="D2" s="652"/>
      <c r="E2" s="652"/>
      <c r="F2" s="652"/>
      <c r="G2" s="652"/>
      <c r="H2" s="652"/>
      <c r="I2" s="652"/>
      <c r="J2" s="652"/>
      <c r="K2" s="652"/>
      <c r="L2" s="652"/>
      <c r="M2" s="652"/>
    </row>
    <row r="3" spans="1:14" ht="15.75" customHeight="1">
      <c r="A3" s="653" t="str">
        <f>"评估基准日："&amp;TEXT(基本信息输入表!M7,"yyyy年mm月dd日")</f>
        <v>评估基准日：2025年07月31日</v>
      </c>
      <c r="B3" s="654"/>
      <c r="C3" s="654"/>
      <c r="D3" s="654"/>
      <c r="E3" s="654"/>
      <c r="F3" s="654"/>
      <c r="G3" s="654"/>
      <c r="H3" s="654"/>
      <c r="I3" s="654"/>
      <c r="J3" s="654"/>
      <c r="K3" s="654"/>
      <c r="L3" s="654"/>
      <c r="M3" s="654"/>
    </row>
    <row r="4" spans="1:14" ht="14.25" customHeight="1">
      <c r="A4" s="2"/>
      <c r="B4" s="2"/>
      <c r="C4" s="2"/>
      <c r="D4" s="2"/>
      <c r="E4" s="2"/>
      <c r="F4" s="2"/>
      <c r="G4" s="2"/>
      <c r="H4" s="2"/>
      <c r="I4" s="2"/>
      <c r="J4" s="2"/>
      <c r="K4" s="2"/>
      <c r="L4" s="2"/>
      <c r="M4" s="17" t="s">
        <v>2459</v>
      </c>
    </row>
    <row r="5" spans="1:14" ht="15.75" customHeight="1">
      <c r="A5" s="3" t="str">
        <f>基本信息输入表!K6&amp;"："&amp;基本信息输入表!M6</f>
        <v>被评估单位：西安曲江影视投资（集团）有限公司</v>
      </c>
      <c r="M5" s="17" t="s">
        <v>561</v>
      </c>
    </row>
    <row r="6" spans="1:14" s="49" customFormat="1" ht="24.75" customHeight="1">
      <c r="A6" s="50" t="s">
        <v>127</v>
      </c>
      <c r="B6" s="50" t="s">
        <v>2460</v>
      </c>
      <c r="C6" s="50" t="s">
        <v>2461</v>
      </c>
      <c r="D6" s="50" t="s">
        <v>2462</v>
      </c>
      <c r="E6" s="9" t="s">
        <v>2463</v>
      </c>
      <c r="F6" s="39" t="s">
        <v>2464</v>
      </c>
      <c r="G6" s="39" t="s">
        <v>2465</v>
      </c>
      <c r="H6" s="39" t="s">
        <v>2466</v>
      </c>
      <c r="I6" s="9" t="s">
        <v>412</v>
      </c>
      <c r="J6" s="50" t="s">
        <v>413</v>
      </c>
      <c r="K6" s="50" t="s">
        <v>414</v>
      </c>
      <c r="L6" s="50" t="s">
        <v>415</v>
      </c>
      <c r="M6" s="50" t="s">
        <v>143</v>
      </c>
      <c r="N6" s="2" t="s">
        <v>516</v>
      </c>
    </row>
    <row r="7" spans="1:14" ht="12.75" customHeight="1">
      <c r="A7" s="10" t="str">
        <f t="shared" ref="A7:A26" si="0">IF(B7="","",ROW()-6)</f>
        <v/>
      </c>
      <c r="B7" s="11"/>
      <c r="C7" s="12"/>
      <c r="D7" s="12"/>
      <c r="E7" s="11"/>
      <c r="F7" s="11"/>
      <c r="G7" s="11"/>
      <c r="H7" s="13"/>
      <c r="I7" s="13"/>
      <c r="J7" s="13"/>
      <c r="K7" s="13">
        <f t="shared" ref="K7:K27" si="1">J7-I7</f>
        <v>0</v>
      </c>
      <c r="L7" s="34" t="str">
        <f t="shared" ref="L7:L27" si="2">IF(I7=0,"",K7/I7*100)</f>
        <v/>
      </c>
      <c r="M7" s="11"/>
      <c r="N7" s="2" t="s">
        <v>2467</v>
      </c>
    </row>
    <row r="8" spans="1:14" ht="12.75" customHeight="1">
      <c r="A8" s="10" t="str">
        <f t="shared" si="0"/>
        <v/>
      </c>
      <c r="B8" s="11"/>
      <c r="C8" s="12"/>
      <c r="D8" s="12"/>
      <c r="E8" s="11"/>
      <c r="F8" s="11"/>
      <c r="G8" s="11"/>
      <c r="H8" s="13"/>
      <c r="I8" s="13"/>
      <c r="J8" s="13"/>
      <c r="K8" s="13">
        <f t="shared" si="1"/>
        <v>0</v>
      </c>
      <c r="L8" s="34" t="str">
        <f t="shared" si="2"/>
        <v/>
      </c>
      <c r="M8" s="11"/>
      <c r="N8" s="2" t="s">
        <v>2468</v>
      </c>
    </row>
    <row r="9" spans="1:14" ht="12.75" customHeight="1">
      <c r="A9" s="10" t="str">
        <f t="shared" si="0"/>
        <v/>
      </c>
      <c r="B9" s="11"/>
      <c r="C9" s="12"/>
      <c r="D9" s="12"/>
      <c r="E9" s="11"/>
      <c r="F9" s="11"/>
      <c r="G9" s="11"/>
      <c r="H9" s="13"/>
      <c r="I9" s="13"/>
      <c r="J9" s="13"/>
      <c r="K9" s="13">
        <f t="shared" si="1"/>
        <v>0</v>
      </c>
      <c r="L9" s="34" t="str">
        <f t="shared" si="2"/>
        <v/>
      </c>
      <c r="M9" s="11"/>
      <c r="N9" s="2" t="s">
        <v>2469</v>
      </c>
    </row>
    <row r="10" spans="1:14" ht="12.75" customHeight="1">
      <c r="A10" s="10" t="str">
        <f t="shared" si="0"/>
        <v/>
      </c>
      <c r="B10" s="11"/>
      <c r="C10" s="12"/>
      <c r="D10" s="12"/>
      <c r="E10" s="11"/>
      <c r="F10" s="11"/>
      <c r="G10" s="11"/>
      <c r="H10" s="13"/>
      <c r="I10" s="13"/>
      <c r="J10" s="13"/>
      <c r="K10" s="13">
        <f t="shared" si="1"/>
        <v>0</v>
      </c>
      <c r="L10" s="34" t="str">
        <f t="shared" si="2"/>
        <v/>
      </c>
      <c r="M10" s="11"/>
      <c r="N10" s="2" t="s">
        <v>2470</v>
      </c>
    </row>
    <row r="11" spans="1:14" ht="12.75" customHeight="1">
      <c r="A11" s="10" t="str">
        <f t="shared" si="0"/>
        <v/>
      </c>
      <c r="B11" s="11"/>
      <c r="C11" s="12"/>
      <c r="D11" s="12"/>
      <c r="E11" s="11"/>
      <c r="F11" s="11"/>
      <c r="G11" s="11"/>
      <c r="H11" s="13"/>
      <c r="I11" s="13"/>
      <c r="J11" s="13"/>
      <c r="K11" s="13">
        <f t="shared" si="1"/>
        <v>0</v>
      </c>
      <c r="L11" s="34" t="str">
        <f t="shared" si="2"/>
        <v/>
      </c>
      <c r="M11" s="11"/>
      <c r="N11" s="2" t="s">
        <v>2471</v>
      </c>
    </row>
    <row r="12" spans="1:14" ht="12.75" customHeight="1">
      <c r="A12" s="10" t="str">
        <f t="shared" si="0"/>
        <v/>
      </c>
      <c r="B12" s="11"/>
      <c r="C12" s="12"/>
      <c r="D12" s="12"/>
      <c r="E12" s="11"/>
      <c r="F12" s="11"/>
      <c r="G12" s="11"/>
      <c r="H12" s="13"/>
      <c r="I12" s="13"/>
      <c r="J12" s="13"/>
      <c r="K12" s="13">
        <f t="shared" si="1"/>
        <v>0</v>
      </c>
      <c r="L12" s="34" t="str">
        <f t="shared" si="2"/>
        <v/>
      </c>
      <c r="M12" s="11"/>
      <c r="N12" s="2" t="s">
        <v>2472</v>
      </c>
    </row>
    <row r="13" spans="1:14" ht="12.75" customHeight="1">
      <c r="A13" s="10" t="str">
        <f t="shared" si="0"/>
        <v/>
      </c>
      <c r="B13" s="11"/>
      <c r="C13" s="12"/>
      <c r="D13" s="12"/>
      <c r="E13" s="11"/>
      <c r="F13" s="11"/>
      <c r="G13" s="11"/>
      <c r="H13" s="13"/>
      <c r="I13" s="13"/>
      <c r="J13" s="13"/>
      <c r="K13" s="13">
        <f t="shared" si="1"/>
        <v>0</v>
      </c>
      <c r="L13" s="34" t="str">
        <f t="shared" si="2"/>
        <v/>
      </c>
      <c r="M13" s="11"/>
      <c r="N13" s="2" t="s">
        <v>2473</v>
      </c>
    </row>
    <row r="14" spans="1:14" ht="12.75" customHeight="1">
      <c r="A14" s="10" t="str">
        <f t="shared" si="0"/>
        <v/>
      </c>
      <c r="B14" s="11"/>
      <c r="C14" s="12"/>
      <c r="D14" s="12"/>
      <c r="E14" s="11"/>
      <c r="F14" s="11"/>
      <c r="G14" s="11"/>
      <c r="H14" s="13"/>
      <c r="I14" s="13"/>
      <c r="J14" s="13"/>
      <c r="K14" s="13">
        <f t="shared" si="1"/>
        <v>0</v>
      </c>
      <c r="L14" s="34" t="str">
        <f t="shared" si="2"/>
        <v/>
      </c>
      <c r="M14" s="11"/>
      <c r="N14" s="2" t="s">
        <v>2474</v>
      </c>
    </row>
    <row r="15" spans="1:14" ht="12.75" customHeight="1">
      <c r="A15" s="10" t="str">
        <f t="shared" si="0"/>
        <v/>
      </c>
      <c r="B15" s="11"/>
      <c r="C15" s="12"/>
      <c r="D15" s="12"/>
      <c r="E15" s="11"/>
      <c r="F15" s="11"/>
      <c r="G15" s="11"/>
      <c r="H15" s="13"/>
      <c r="I15" s="13"/>
      <c r="J15" s="13"/>
      <c r="K15" s="13">
        <f t="shared" si="1"/>
        <v>0</v>
      </c>
      <c r="L15" s="34" t="str">
        <f t="shared" si="2"/>
        <v/>
      </c>
      <c r="M15" s="11"/>
      <c r="N15" s="2" t="s">
        <v>2475</v>
      </c>
    </row>
    <row r="16" spans="1:14" ht="12.75" customHeight="1">
      <c r="A16" s="10" t="str">
        <f t="shared" si="0"/>
        <v/>
      </c>
      <c r="B16" s="11"/>
      <c r="C16" s="12"/>
      <c r="D16" s="12"/>
      <c r="E16" s="11"/>
      <c r="F16" s="11"/>
      <c r="G16" s="11"/>
      <c r="H16" s="13"/>
      <c r="I16" s="13"/>
      <c r="J16" s="13"/>
      <c r="K16" s="13">
        <f t="shared" si="1"/>
        <v>0</v>
      </c>
      <c r="L16" s="34" t="str">
        <f t="shared" si="2"/>
        <v/>
      </c>
      <c r="M16" s="11"/>
      <c r="N16" s="2" t="s">
        <v>2476</v>
      </c>
    </row>
    <row r="17" spans="1:14" ht="12.75" customHeight="1">
      <c r="A17" s="10" t="str">
        <f t="shared" si="0"/>
        <v/>
      </c>
      <c r="B17" s="11"/>
      <c r="C17" s="12"/>
      <c r="D17" s="12"/>
      <c r="E17" s="11"/>
      <c r="F17" s="11"/>
      <c r="G17" s="11"/>
      <c r="H17" s="13"/>
      <c r="I17" s="13"/>
      <c r="J17" s="13"/>
      <c r="K17" s="13">
        <f t="shared" si="1"/>
        <v>0</v>
      </c>
      <c r="L17" s="34" t="str">
        <f t="shared" si="2"/>
        <v/>
      </c>
      <c r="M17" s="11"/>
      <c r="N17" s="2" t="s">
        <v>2477</v>
      </c>
    </row>
    <row r="18" spans="1:14" ht="12.75" customHeight="1">
      <c r="A18" s="10" t="str">
        <f t="shared" si="0"/>
        <v/>
      </c>
      <c r="B18" s="11"/>
      <c r="C18" s="12"/>
      <c r="D18" s="12"/>
      <c r="E18" s="11"/>
      <c r="F18" s="11"/>
      <c r="G18" s="11"/>
      <c r="H18" s="13"/>
      <c r="I18" s="13"/>
      <c r="J18" s="13"/>
      <c r="K18" s="13">
        <f t="shared" si="1"/>
        <v>0</v>
      </c>
      <c r="L18" s="34" t="str">
        <f t="shared" si="2"/>
        <v/>
      </c>
      <c r="M18" s="11"/>
      <c r="N18" s="2" t="s">
        <v>2478</v>
      </c>
    </row>
    <row r="19" spans="1:14" ht="12.75" customHeight="1">
      <c r="A19" s="10" t="str">
        <f t="shared" si="0"/>
        <v/>
      </c>
      <c r="B19" s="11"/>
      <c r="C19" s="12"/>
      <c r="D19" s="12"/>
      <c r="E19" s="11"/>
      <c r="F19" s="11"/>
      <c r="G19" s="11"/>
      <c r="H19" s="13"/>
      <c r="I19" s="13"/>
      <c r="J19" s="13"/>
      <c r="K19" s="13">
        <f t="shared" si="1"/>
        <v>0</v>
      </c>
      <c r="L19" s="34" t="str">
        <f t="shared" si="2"/>
        <v/>
      </c>
      <c r="M19" s="11"/>
      <c r="N19" s="2" t="s">
        <v>2479</v>
      </c>
    </row>
    <row r="20" spans="1:14" ht="12.75" customHeight="1">
      <c r="A20" s="10" t="str">
        <f t="shared" si="0"/>
        <v/>
      </c>
      <c r="B20" s="11"/>
      <c r="C20" s="12"/>
      <c r="D20" s="12"/>
      <c r="E20" s="11"/>
      <c r="F20" s="11"/>
      <c r="G20" s="11"/>
      <c r="H20" s="13"/>
      <c r="I20" s="13"/>
      <c r="J20" s="13"/>
      <c r="K20" s="13">
        <f t="shared" si="1"/>
        <v>0</v>
      </c>
      <c r="L20" s="34" t="str">
        <f t="shared" si="2"/>
        <v/>
      </c>
      <c r="M20" s="11"/>
      <c r="N20" s="2" t="s">
        <v>2480</v>
      </c>
    </row>
    <row r="21" spans="1:14" ht="12.75" customHeight="1">
      <c r="A21" s="10" t="str">
        <f t="shared" si="0"/>
        <v/>
      </c>
      <c r="B21" s="11"/>
      <c r="C21" s="12"/>
      <c r="D21" s="12"/>
      <c r="E21" s="11"/>
      <c r="F21" s="11"/>
      <c r="G21" s="11"/>
      <c r="H21" s="13"/>
      <c r="I21" s="13"/>
      <c r="J21" s="13"/>
      <c r="K21" s="13">
        <f t="shared" si="1"/>
        <v>0</v>
      </c>
      <c r="L21" s="34" t="str">
        <f t="shared" si="2"/>
        <v/>
      </c>
      <c r="M21" s="11"/>
      <c r="N21" s="2" t="s">
        <v>2481</v>
      </c>
    </row>
    <row r="22" spans="1:14" ht="12.75" customHeight="1">
      <c r="A22" s="10" t="str">
        <f t="shared" si="0"/>
        <v/>
      </c>
      <c r="B22" s="11"/>
      <c r="C22" s="12"/>
      <c r="D22" s="12"/>
      <c r="E22" s="11"/>
      <c r="F22" s="11"/>
      <c r="G22" s="11"/>
      <c r="H22" s="13"/>
      <c r="I22" s="13"/>
      <c r="J22" s="13"/>
      <c r="K22" s="13">
        <f t="shared" si="1"/>
        <v>0</v>
      </c>
      <c r="L22" s="34" t="str">
        <f t="shared" si="2"/>
        <v/>
      </c>
      <c r="M22" s="11"/>
      <c r="N22" s="2" t="s">
        <v>2482</v>
      </c>
    </row>
    <row r="23" spans="1:14" ht="12.75" customHeight="1">
      <c r="A23" s="10" t="str">
        <f t="shared" si="0"/>
        <v/>
      </c>
      <c r="B23" s="11"/>
      <c r="C23" s="12"/>
      <c r="D23" s="12"/>
      <c r="E23" s="11"/>
      <c r="F23" s="11"/>
      <c r="G23" s="11"/>
      <c r="H23" s="13"/>
      <c r="I23" s="13"/>
      <c r="J23" s="13"/>
      <c r="K23" s="13">
        <f t="shared" si="1"/>
        <v>0</v>
      </c>
      <c r="L23" s="34" t="str">
        <f t="shared" si="2"/>
        <v/>
      </c>
      <c r="M23" s="11"/>
      <c r="N23" s="2" t="s">
        <v>2483</v>
      </c>
    </row>
    <row r="24" spans="1:14" ht="12.75" customHeight="1">
      <c r="A24" s="10" t="str">
        <f t="shared" si="0"/>
        <v/>
      </c>
      <c r="B24" s="11"/>
      <c r="C24" s="12"/>
      <c r="D24" s="12"/>
      <c r="E24" s="11"/>
      <c r="F24" s="11"/>
      <c r="G24" s="11"/>
      <c r="H24" s="13"/>
      <c r="I24" s="13"/>
      <c r="J24" s="13"/>
      <c r="K24" s="13">
        <f t="shared" si="1"/>
        <v>0</v>
      </c>
      <c r="L24" s="34" t="str">
        <f t="shared" si="2"/>
        <v/>
      </c>
      <c r="M24" s="11"/>
      <c r="N24" s="2" t="s">
        <v>2484</v>
      </c>
    </row>
    <row r="25" spans="1:14" ht="12.75" customHeight="1">
      <c r="A25" s="10" t="str">
        <f t="shared" si="0"/>
        <v/>
      </c>
      <c r="B25" s="11"/>
      <c r="C25" s="12"/>
      <c r="D25" s="12"/>
      <c r="E25" s="11"/>
      <c r="F25" s="11"/>
      <c r="G25" s="11"/>
      <c r="H25" s="13"/>
      <c r="I25" s="13"/>
      <c r="J25" s="13"/>
      <c r="K25" s="13">
        <f t="shared" si="1"/>
        <v>0</v>
      </c>
      <c r="L25" s="34" t="str">
        <f t="shared" si="2"/>
        <v/>
      </c>
      <c r="M25" s="11"/>
      <c r="N25" s="2" t="s">
        <v>2485</v>
      </c>
    </row>
    <row r="26" spans="1:14" ht="12.75" customHeight="1">
      <c r="A26" s="10" t="str">
        <f t="shared" si="0"/>
        <v/>
      </c>
      <c r="B26" s="11"/>
      <c r="C26" s="12"/>
      <c r="D26" s="12"/>
      <c r="E26" s="11"/>
      <c r="F26" s="11"/>
      <c r="G26" s="11"/>
      <c r="H26" s="13"/>
      <c r="I26" s="13"/>
      <c r="J26" s="13"/>
      <c r="K26" s="13">
        <f t="shared" si="1"/>
        <v>0</v>
      </c>
      <c r="L26" s="34" t="str">
        <f t="shared" si="2"/>
        <v/>
      </c>
      <c r="M26" s="11"/>
      <c r="N26" s="2" t="s">
        <v>2486</v>
      </c>
    </row>
    <row r="27" spans="1:14" ht="15.75" customHeight="1">
      <c r="A27" s="659" t="s">
        <v>779</v>
      </c>
      <c r="B27" s="677"/>
      <c r="C27" s="14"/>
      <c r="D27" s="14"/>
      <c r="E27" s="14"/>
      <c r="F27" s="14"/>
      <c r="G27" s="14"/>
      <c r="H27" s="14"/>
      <c r="I27" s="13">
        <f>SUM(I7:I26)</f>
        <v>0</v>
      </c>
      <c r="J27" s="13">
        <f>SUM(J7:J26)</f>
        <v>0</v>
      </c>
      <c r="K27" s="13">
        <f t="shared" si="1"/>
        <v>0</v>
      </c>
      <c r="L27" s="34" t="str">
        <f t="shared" si="2"/>
        <v/>
      </c>
      <c r="M27" s="16"/>
    </row>
    <row r="28" spans="1:14" ht="15.75" customHeight="1">
      <c r="A28" s="3" t="str">
        <f>基本信息输入表!$K$6&amp;"填表人："&amp;基本信息输入表!$M$76</f>
        <v>被评估单位填表人：</v>
      </c>
      <c r="J28" s="3" t="str">
        <f>"评估人员："&amp;基本信息输入表!$Q$76</f>
        <v>评估人员：</v>
      </c>
      <c r="N28" s="3" t="s">
        <v>533</v>
      </c>
    </row>
    <row r="29" spans="1:14" ht="15.75" customHeight="1">
      <c r="A29" s="3" t="str">
        <f>"填表日期："&amp;YEAR(基本信息输入表!$O$76)&amp;"年"&amp;MONTH(基本信息输入表!$O$76)&amp;"月"&amp;DAY(基本信息输入表!$O$76)&amp;"日"</f>
        <v>填表日期：1900年1月0日</v>
      </c>
    </row>
  </sheetData>
  <mergeCells count="3">
    <mergeCell ref="A2:M2"/>
    <mergeCell ref="A3:M3"/>
    <mergeCell ref="A27:B27"/>
  </mergeCells>
  <phoneticPr fontId="33" type="noConversion"/>
  <hyperlinks>
    <hyperlink ref="A1" location="索引目录!A1" display="返回索引目录" xr:uid="{00000000-0004-0000-4F00-000000000000}"/>
  </hyperlinks>
  <printOptions horizontalCentered="1"/>
  <pageMargins left="0.98402777777777795" right="0.98402777777777795" top="0.98402777777777795" bottom="0.98402777777777795" header="0.47222222222222199" footer="0.35416666666666702"/>
  <pageSetup paperSize="9" scale="75"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0">
    <pageSetUpPr fitToPage="1"/>
  </sheetPr>
  <dimension ref="A1:I29"/>
  <sheetViews>
    <sheetView showGridLines="0" topLeftCell="A12" zoomScale="96" zoomScaleNormal="96" workbookViewId="0">
      <selection activeCell="M8" sqref="M8:R8"/>
    </sheetView>
  </sheetViews>
  <sheetFormatPr defaultColWidth="9" defaultRowHeight="15.75" customHeight="1"/>
  <cols>
    <col min="1" max="1" width="6.75" style="3" customWidth="1"/>
    <col min="2" max="2" width="23.25" style="3" customWidth="1"/>
    <col min="3" max="3" width="9.75" style="3" customWidth="1"/>
    <col min="4" max="4" width="10.75" style="3" customWidth="1"/>
    <col min="5" max="5" width="11.5" style="3" customWidth="1"/>
    <col min="6" max="7" width="9.75" style="3" customWidth="1"/>
    <col min="8" max="8" width="18.25" style="3" customWidth="1"/>
    <col min="9" max="10" width="9" style="3" customWidth="1"/>
    <col min="11" max="16384" width="9" style="3"/>
  </cols>
  <sheetData>
    <row r="1" spans="1:9" ht="15.75" customHeight="1">
      <c r="A1" s="4" t="s">
        <v>125</v>
      </c>
    </row>
    <row r="2" spans="1:9" s="1" customFormat="1" ht="30" customHeight="1">
      <c r="A2" s="651" t="s">
        <v>2487</v>
      </c>
      <c r="B2" s="652"/>
      <c r="C2" s="652"/>
      <c r="D2" s="652"/>
      <c r="E2" s="652"/>
      <c r="F2" s="652"/>
      <c r="G2" s="652"/>
      <c r="H2" s="652"/>
    </row>
    <row r="3" spans="1:9" ht="15.75" customHeight="1">
      <c r="A3" s="653" t="str">
        <f>"评估基准日："&amp;TEXT(基本信息输入表!M7,"yyyy年mm月dd日")</f>
        <v>评估基准日：2025年07月31日</v>
      </c>
      <c r="B3" s="654"/>
      <c r="C3" s="654"/>
      <c r="D3" s="654"/>
      <c r="E3" s="654"/>
      <c r="F3" s="654"/>
      <c r="G3" s="654"/>
      <c r="H3" s="654"/>
    </row>
    <row r="4" spans="1:9" ht="14.25" customHeight="1">
      <c r="A4" s="2"/>
      <c r="B4" s="2"/>
      <c r="C4" s="2"/>
      <c r="D4" s="2"/>
      <c r="E4" s="2"/>
      <c r="F4" s="2"/>
      <c r="G4" s="2"/>
      <c r="H4" s="17" t="s">
        <v>2488</v>
      </c>
    </row>
    <row r="5" spans="1:9" ht="15.75" customHeight="1">
      <c r="A5" s="3" t="str">
        <f>基本信息输入表!K6&amp;"："&amp;基本信息输入表!M6</f>
        <v>被评估单位：西安曲江影视投资（集团）有限公司</v>
      </c>
      <c r="H5" s="17" t="s">
        <v>561</v>
      </c>
    </row>
    <row r="6" spans="1:9" s="49" customFormat="1" ht="12.75" customHeight="1">
      <c r="A6" s="50" t="s">
        <v>127</v>
      </c>
      <c r="B6" s="50" t="s">
        <v>2460</v>
      </c>
      <c r="C6" s="8" t="s">
        <v>1494</v>
      </c>
      <c r="D6" s="9" t="s">
        <v>412</v>
      </c>
      <c r="E6" s="50" t="s">
        <v>413</v>
      </c>
      <c r="F6" s="50" t="s">
        <v>414</v>
      </c>
      <c r="G6" s="50" t="s">
        <v>415</v>
      </c>
      <c r="H6" s="50" t="s">
        <v>143</v>
      </c>
      <c r="I6" s="2" t="s">
        <v>516</v>
      </c>
    </row>
    <row r="7" spans="1:9" ht="12.75" customHeight="1">
      <c r="A7" s="10" t="str">
        <f t="shared" ref="A7:A24" si="0">IF(B7="","",ROW()-6)</f>
        <v/>
      </c>
      <c r="B7" s="11"/>
      <c r="C7" s="12"/>
      <c r="D7" s="13"/>
      <c r="E7" s="13"/>
      <c r="F7" s="13">
        <f t="shared" ref="F7:F25" si="1">E7-D7</f>
        <v>0</v>
      </c>
      <c r="G7" s="34" t="str">
        <f t="shared" ref="G7:G25" si="2">IF(D7=0,"",F7/D7*100)</f>
        <v/>
      </c>
      <c r="H7" s="11"/>
      <c r="I7" s="2" t="s">
        <v>2489</v>
      </c>
    </row>
    <row r="8" spans="1:9" ht="12.75" customHeight="1">
      <c r="A8" s="10" t="str">
        <f t="shared" si="0"/>
        <v/>
      </c>
      <c r="B8" s="11"/>
      <c r="C8" s="12"/>
      <c r="D8" s="13"/>
      <c r="E8" s="13"/>
      <c r="F8" s="13">
        <f t="shared" si="1"/>
        <v>0</v>
      </c>
      <c r="G8" s="19" t="str">
        <f t="shared" si="2"/>
        <v/>
      </c>
      <c r="H8" s="11"/>
      <c r="I8" s="2" t="s">
        <v>2490</v>
      </c>
    </row>
    <row r="9" spans="1:9" ht="12.75" customHeight="1">
      <c r="A9" s="10" t="str">
        <f t="shared" si="0"/>
        <v/>
      </c>
      <c r="B9" s="11"/>
      <c r="C9" s="12"/>
      <c r="D9" s="13"/>
      <c r="E9" s="13"/>
      <c r="F9" s="13">
        <f t="shared" si="1"/>
        <v>0</v>
      </c>
      <c r="G9" s="19" t="str">
        <f t="shared" si="2"/>
        <v/>
      </c>
      <c r="H9" s="11"/>
      <c r="I9" s="2" t="s">
        <v>2491</v>
      </c>
    </row>
    <row r="10" spans="1:9" ht="12.75" customHeight="1">
      <c r="A10" s="10" t="str">
        <f t="shared" si="0"/>
        <v/>
      </c>
      <c r="B10" s="11"/>
      <c r="C10" s="12"/>
      <c r="D10" s="13"/>
      <c r="E10" s="13"/>
      <c r="F10" s="13">
        <f t="shared" si="1"/>
        <v>0</v>
      </c>
      <c r="G10" s="19" t="str">
        <f t="shared" si="2"/>
        <v/>
      </c>
      <c r="H10" s="11"/>
      <c r="I10" s="2" t="s">
        <v>2492</v>
      </c>
    </row>
    <row r="11" spans="1:9" ht="12.75" customHeight="1">
      <c r="A11" s="10" t="str">
        <f t="shared" si="0"/>
        <v/>
      </c>
      <c r="B11" s="11"/>
      <c r="C11" s="12"/>
      <c r="D11" s="13"/>
      <c r="E11" s="13"/>
      <c r="F11" s="13">
        <f t="shared" si="1"/>
        <v>0</v>
      </c>
      <c r="G11" s="19" t="str">
        <f t="shared" si="2"/>
        <v/>
      </c>
      <c r="H11" s="11"/>
      <c r="I11" s="2" t="s">
        <v>2493</v>
      </c>
    </row>
    <row r="12" spans="1:9" ht="12.75" customHeight="1">
      <c r="A12" s="10" t="str">
        <f t="shared" si="0"/>
        <v/>
      </c>
      <c r="B12" s="11"/>
      <c r="C12" s="12"/>
      <c r="D12" s="13"/>
      <c r="E12" s="13"/>
      <c r="F12" s="13">
        <f t="shared" si="1"/>
        <v>0</v>
      </c>
      <c r="G12" s="19" t="str">
        <f t="shared" si="2"/>
        <v/>
      </c>
      <c r="H12" s="11"/>
      <c r="I12" s="2" t="s">
        <v>2494</v>
      </c>
    </row>
    <row r="13" spans="1:9" ht="12.75" customHeight="1">
      <c r="A13" s="10" t="str">
        <f t="shared" si="0"/>
        <v/>
      </c>
      <c r="B13" s="11"/>
      <c r="C13" s="12"/>
      <c r="D13" s="13"/>
      <c r="E13" s="13"/>
      <c r="F13" s="13">
        <f t="shared" si="1"/>
        <v>0</v>
      </c>
      <c r="G13" s="19" t="str">
        <f t="shared" si="2"/>
        <v/>
      </c>
      <c r="H13" s="11"/>
      <c r="I13" s="2" t="s">
        <v>2495</v>
      </c>
    </row>
    <row r="14" spans="1:9" ht="12.75" customHeight="1">
      <c r="A14" s="10" t="str">
        <f t="shared" si="0"/>
        <v/>
      </c>
      <c r="B14" s="11"/>
      <c r="C14" s="12"/>
      <c r="D14" s="13"/>
      <c r="E14" s="13"/>
      <c r="F14" s="13">
        <f t="shared" si="1"/>
        <v>0</v>
      </c>
      <c r="G14" s="19" t="str">
        <f t="shared" si="2"/>
        <v/>
      </c>
      <c r="H14" s="11"/>
      <c r="I14" s="2" t="s">
        <v>2496</v>
      </c>
    </row>
    <row r="15" spans="1:9" ht="12.75" customHeight="1">
      <c r="A15" s="10" t="str">
        <f t="shared" si="0"/>
        <v/>
      </c>
      <c r="B15" s="11"/>
      <c r="C15" s="12"/>
      <c r="D15" s="13"/>
      <c r="E15" s="13"/>
      <c r="F15" s="13">
        <f t="shared" si="1"/>
        <v>0</v>
      </c>
      <c r="G15" s="19" t="str">
        <f t="shared" si="2"/>
        <v/>
      </c>
      <c r="H15" s="11"/>
      <c r="I15" s="2" t="s">
        <v>2497</v>
      </c>
    </row>
    <row r="16" spans="1:9" ht="12.75" customHeight="1">
      <c r="A16" s="10" t="str">
        <f t="shared" si="0"/>
        <v/>
      </c>
      <c r="B16" s="11"/>
      <c r="C16" s="12"/>
      <c r="D16" s="13"/>
      <c r="E16" s="13"/>
      <c r="F16" s="13">
        <f t="shared" si="1"/>
        <v>0</v>
      </c>
      <c r="G16" s="19" t="str">
        <f t="shared" si="2"/>
        <v/>
      </c>
      <c r="H16" s="11"/>
      <c r="I16" s="2" t="s">
        <v>2498</v>
      </c>
    </row>
    <row r="17" spans="1:9" ht="12.75" customHeight="1">
      <c r="A17" s="10" t="str">
        <f t="shared" si="0"/>
        <v/>
      </c>
      <c r="B17" s="11"/>
      <c r="C17" s="12"/>
      <c r="D17" s="13"/>
      <c r="E17" s="13"/>
      <c r="F17" s="13">
        <f t="shared" si="1"/>
        <v>0</v>
      </c>
      <c r="G17" s="19" t="str">
        <f t="shared" si="2"/>
        <v/>
      </c>
      <c r="H17" s="11"/>
      <c r="I17" s="2" t="s">
        <v>2499</v>
      </c>
    </row>
    <row r="18" spans="1:9" ht="12.75" customHeight="1">
      <c r="A18" s="10" t="str">
        <f t="shared" si="0"/>
        <v/>
      </c>
      <c r="B18" s="11"/>
      <c r="C18" s="12"/>
      <c r="D18" s="13"/>
      <c r="E18" s="13"/>
      <c r="F18" s="13">
        <f t="shared" si="1"/>
        <v>0</v>
      </c>
      <c r="G18" s="19" t="str">
        <f t="shared" si="2"/>
        <v/>
      </c>
      <c r="H18" s="11"/>
      <c r="I18" s="2" t="s">
        <v>2500</v>
      </c>
    </row>
    <row r="19" spans="1:9" ht="12.75" customHeight="1">
      <c r="A19" s="10" t="str">
        <f t="shared" si="0"/>
        <v/>
      </c>
      <c r="B19" s="11"/>
      <c r="C19" s="12"/>
      <c r="D19" s="13"/>
      <c r="E19" s="13"/>
      <c r="F19" s="13">
        <f t="shared" si="1"/>
        <v>0</v>
      </c>
      <c r="G19" s="19" t="str">
        <f t="shared" si="2"/>
        <v/>
      </c>
      <c r="H19" s="11"/>
      <c r="I19" s="2" t="s">
        <v>2501</v>
      </c>
    </row>
    <row r="20" spans="1:9" ht="12.75" customHeight="1">
      <c r="A20" s="10" t="str">
        <f t="shared" si="0"/>
        <v/>
      </c>
      <c r="B20" s="11"/>
      <c r="C20" s="12"/>
      <c r="D20" s="13"/>
      <c r="E20" s="13"/>
      <c r="F20" s="13">
        <f t="shared" si="1"/>
        <v>0</v>
      </c>
      <c r="G20" s="19" t="str">
        <f t="shared" si="2"/>
        <v/>
      </c>
      <c r="H20" s="11"/>
      <c r="I20" s="2" t="s">
        <v>2502</v>
      </c>
    </row>
    <row r="21" spans="1:9" ht="12.75" customHeight="1">
      <c r="A21" s="10" t="str">
        <f t="shared" si="0"/>
        <v/>
      </c>
      <c r="B21" s="11"/>
      <c r="C21" s="12"/>
      <c r="D21" s="13"/>
      <c r="E21" s="13"/>
      <c r="F21" s="13">
        <f t="shared" si="1"/>
        <v>0</v>
      </c>
      <c r="G21" s="19" t="str">
        <f t="shared" si="2"/>
        <v/>
      </c>
      <c r="H21" s="11"/>
      <c r="I21" s="2" t="s">
        <v>2503</v>
      </c>
    </row>
    <row r="22" spans="1:9" ht="12.75" customHeight="1">
      <c r="A22" s="10" t="str">
        <f t="shared" si="0"/>
        <v/>
      </c>
      <c r="B22" s="11"/>
      <c r="C22" s="12"/>
      <c r="D22" s="13"/>
      <c r="E22" s="13"/>
      <c r="F22" s="13">
        <f t="shared" si="1"/>
        <v>0</v>
      </c>
      <c r="G22" s="19" t="str">
        <f t="shared" si="2"/>
        <v/>
      </c>
      <c r="H22" s="11"/>
      <c r="I22" s="2" t="s">
        <v>2504</v>
      </c>
    </row>
    <row r="23" spans="1:9" ht="12.75" customHeight="1">
      <c r="A23" s="10" t="str">
        <f t="shared" si="0"/>
        <v/>
      </c>
      <c r="B23" s="11"/>
      <c r="C23" s="12"/>
      <c r="D23" s="13"/>
      <c r="E23" s="13"/>
      <c r="F23" s="13">
        <f t="shared" si="1"/>
        <v>0</v>
      </c>
      <c r="G23" s="19" t="str">
        <f t="shared" si="2"/>
        <v/>
      </c>
      <c r="H23" s="11"/>
      <c r="I23" s="2" t="s">
        <v>2505</v>
      </c>
    </row>
    <row r="24" spans="1:9" ht="12.75" customHeight="1">
      <c r="A24" s="10" t="str">
        <f t="shared" si="0"/>
        <v/>
      </c>
      <c r="B24" s="11"/>
      <c r="C24" s="12"/>
      <c r="D24" s="13"/>
      <c r="E24" s="13"/>
      <c r="F24" s="13">
        <f t="shared" si="1"/>
        <v>0</v>
      </c>
      <c r="G24" s="19" t="str">
        <f t="shared" si="2"/>
        <v/>
      </c>
      <c r="H24" s="11"/>
      <c r="I24" s="2" t="s">
        <v>2506</v>
      </c>
    </row>
    <row r="25" spans="1:9" ht="12.75" customHeight="1">
      <c r="A25" s="664" t="s">
        <v>2507</v>
      </c>
      <c r="B25" s="673"/>
      <c r="C25" s="38"/>
      <c r="D25" s="13">
        <f>SUM(D7:D24)</f>
        <v>0</v>
      </c>
      <c r="E25" s="13">
        <f>SUM(E7:E24)</f>
        <v>0</v>
      </c>
      <c r="F25" s="13">
        <f t="shared" si="1"/>
        <v>0</v>
      </c>
      <c r="G25" s="19" t="str">
        <f t="shared" si="2"/>
        <v/>
      </c>
      <c r="H25" s="11"/>
    </row>
    <row r="26" spans="1:9" ht="12.75" customHeight="1">
      <c r="A26" s="664" t="s">
        <v>2508</v>
      </c>
      <c r="B26" s="673"/>
      <c r="C26" s="38"/>
      <c r="D26" s="13"/>
      <c r="E26" s="13"/>
      <c r="F26" s="13"/>
      <c r="G26" s="19"/>
      <c r="H26" s="11"/>
    </row>
    <row r="27" spans="1:9" ht="15.75" customHeight="1">
      <c r="A27" s="659" t="s">
        <v>2509</v>
      </c>
      <c r="B27" s="677"/>
      <c r="C27" s="14"/>
      <c r="D27" s="19">
        <f>D25-D26</f>
        <v>0</v>
      </c>
      <c r="E27" s="19">
        <f>E25-E26</f>
        <v>0</v>
      </c>
      <c r="F27" s="13">
        <f>E27-D27</f>
        <v>0</v>
      </c>
      <c r="G27" s="19" t="str">
        <f>IF(D27=0,"",F27/D27*100)</f>
        <v/>
      </c>
      <c r="H27" s="16"/>
    </row>
    <row r="28" spans="1:9" ht="15.75" customHeight="1">
      <c r="A28" s="3" t="str">
        <f>基本信息输入表!$K$6&amp;"填表人："&amp;基本信息输入表!$M$77</f>
        <v>被评估单位填表人：</v>
      </c>
      <c r="E28" s="3" t="str">
        <f>"评估人员："&amp;基本信息输入表!$Q$77</f>
        <v>评估人员：</v>
      </c>
      <c r="I28" s="3" t="s">
        <v>533</v>
      </c>
    </row>
    <row r="29" spans="1:9" ht="15.75" customHeight="1">
      <c r="A29" s="3" t="str">
        <f>"填表日期："&amp;YEAR(基本信息输入表!$O$77)&amp;"年"&amp;MONTH(基本信息输入表!$O$77)&amp;"月"&amp;DAY(基本信息输入表!$O$77)&amp;"日"</f>
        <v>填表日期：1900年1月0日</v>
      </c>
    </row>
  </sheetData>
  <mergeCells count="5">
    <mergeCell ref="A2:H2"/>
    <mergeCell ref="A3:H3"/>
    <mergeCell ref="A25:B25"/>
    <mergeCell ref="A26:B26"/>
    <mergeCell ref="A27:B27"/>
  </mergeCells>
  <phoneticPr fontId="33" type="noConversion"/>
  <hyperlinks>
    <hyperlink ref="A1" location="索引目录!A1" display="返回索引目录" xr:uid="{00000000-0004-0000-50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40"/>
  <sheetViews>
    <sheetView zoomScale="96" zoomScaleNormal="96" workbookViewId="0">
      <selection activeCell="M8" sqref="M8:R8"/>
    </sheetView>
  </sheetViews>
  <sheetFormatPr defaultColWidth="7" defaultRowHeight="18" customHeight="1"/>
  <cols>
    <col min="1" max="1" width="18.25" style="368" customWidth="1"/>
    <col min="2" max="2" width="15.25" style="369" hidden="1" customWidth="1"/>
    <col min="3" max="5" width="15.25" style="369" customWidth="1"/>
    <col min="6" max="6" width="15.25" style="370" customWidth="1"/>
    <col min="7" max="7" width="18" style="368" customWidth="1"/>
    <col min="8" max="8" width="15.25" style="368" hidden="1" customWidth="1"/>
    <col min="9" max="11" width="15.25" style="368" customWidth="1"/>
    <col min="12" max="12" width="15.25" style="370" customWidth="1"/>
    <col min="13" max="14" width="7" style="368" customWidth="1"/>
    <col min="15" max="16384" width="7" style="368"/>
  </cols>
  <sheetData>
    <row r="1" spans="1:12" s="363" customFormat="1" ht="18" customHeight="1">
      <c r="A1" s="371" t="s">
        <v>382</v>
      </c>
      <c r="B1" s="372"/>
      <c r="C1" s="372"/>
      <c r="D1" s="372"/>
      <c r="E1" s="372"/>
      <c r="F1" s="372"/>
      <c r="G1" s="372"/>
      <c r="H1" s="372"/>
      <c r="I1" s="372"/>
      <c r="J1" s="372"/>
      <c r="K1" s="372"/>
      <c r="L1" s="372"/>
    </row>
    <row r="2" spans="1:12" s="363" customFormat="1" ht="18" customHeight="1">
      <c r="A2" s="636" t="s">
        <v>33</v>
      </c>
      <c r="B2" s="637"/>
      <c r="C2" s="637"/>
      <c r="D2" s="637"/>
      <c r="E2" s="637"/>
      <c r="F2" s="637"/>
      <c r="G2" s="637"/>
      <c r="H2" s="637"/>
      <c r="I2" s="637"/>
      <c r="J2" s="637"/>
      <c r="K2" s="637"/>
      <c r="L2" s="637"/>
    </row>
    <row r="3" spans="1:12" s="364" customFormat="1" ht="18" customHeight="1">
      <c r="A3" s="638" t="str">
        <f>"评估基准日："&amp;TEXT(基本信息输入表!M7,"yyyy年mm月dd日")</f>
        <v>评估基准日：2025年07月31日</v>
      </c>
      <c r="B3" s="639"/>
      <c r="C3" s="639"/>
      <c r="D3" s="639"/>
      <c r="E3" s="639"/>
      <c r="F3" s="639"/>
      <c r="G3" s="639"/>
      <c r="H3" s="639"/>
      <c r="I3" s="639"/>
      <c r="J3" s="639"/>
      <c r="K3" s="639"/>
      <c r="L3" s="639"/>
    </row>
    <row r="4" spans="1:12" ht="18" customHeight="1">
      <c r="A4" s="640" t="str">
        <f>基本信息输入表!K6&amp;"："&amp;基本信息输入表!M6</f>
        <v>被评估单位：西安曲江影视投资（集团）有限公司</v>
      </c>
      <c r="B4" s="634"/>
      <c r="C4" s="634"/>
      <c r="D4" s="634"/>
      <c r="E4" s="634"/>
      <c r="G4" s="373"/>
      <c r="L4" s="386" t="s">
        <v>383</v>
      </c>
    </row>
    <row r="5" spans="1:12" s="365" customFormat="1" ht="15.75" customHeight="1">
      <c r="A5" s="374" t="s">
        <v>384</v>
      </c>
      <c r="B5" s="374" t="s">
        <v>385</v>
      </c>
      <c r="C5" s="374" t="str">
        <f>YEAR(基本信息输入表!M7)-3&amp;"年"</f>
        <v>2022年</v>
      </c>
      <c r="D5" s="374" t="str">
        <f>YEAR(基本信息输入表!M7)-2&amp;"年"</f>
        <v>2023年</v>
      </c>
      <c r="E5" s="374" t="str">
        <f>YEAR(基本信息输入表!M7)-1&amp;"年"</f>
        <v>2024年</v>
      </c>
      <c r="F5" s="375" t="s">
        <v>386</v>
      </c>
      <c r="G5" s="376" t="s">
        <v>387</v>
      </c>
      <c r="H5" s="374" t="s">
        <v>385</v>
      </c>
      <c r="I5" s="374" t="str">
        <f>YEAR(基本信息输入表!M7)-3&amp;"年"</f>
        <v>2022年</v>
      </c>
      <c r="J5" s="374" t="str">
        <f>YEAR(基本信息输入表!M7)-2&amp;"年"</f>
        <v>2023年</v>
      </c>
      <c r="K5" s="374" t="str">
        <f>YEAR(基本信息输入表!M7)-1&amp;"年"</f>
        <v>2024年</v>
      </c>
      <c r="L5" s="375" t="s">
        <v>386</v>
      </c>
    </row>
    <row r="6" spans="1:12" s="366" customFormat="1" ht="15.75" customHeight="1">
      <c r="A6" s="377" t="s">
        <v>388</v>
      </c>
      <c r="B6" s="378"/>
      <c r="C6" s="379"/>
      <c r="D6" s="379"/>
      <c r="E6" s="379"/>
      <c r="F6" s="380"/>
      <c r="G6" s="377" t="s">
        <v>389</v>
      </c>
      <c r="H6" s="381"/>
      <c r="I6" s="387"/>
      <c r="J6" s="387"/>
      <c r="K6" s="387"/>
      <c r="L6" s="380"/>
    </row>
    <row r="7" spans="1:12" s="366" customFormat="1" ht="15.75" customHeight="1">
      <c r="A7" s="382" t="s">
        <v>37</v>
      </c>
      <c r="B7" s="378"/>
      <c r="C7" s="379"/>
      <c r="D7" s="379"/>
      <c r="E7" s="379"/>
      <c r="F7" s="383"/>
      <c r="G7" s="382" t="s">
        <v>40</v>
      </c>
      <c r="H7" s="381"/>
      <c r="I7" s="387"/>
      <c r="J7" s="387"/>
      <c r="K7" s="387"/>
      <c r="L7" s="380"/>
    </row>
    <row r="8" spans="1:12" s="366" customFormat="1" ht="15.75" customHeight="1">
      <c r="A8" s="382" t="s">
        <v>45</v>
      </c>
      <c r="B8" s="378"/>
      <c r="C8" s="379"/>
      <c r="D8" s="379"/>
      <c r="E8" s="379"/>
      <c r="F8" s="383"/>
      <c r="G8" s="382" t="s">
        <v>42</v>
      </c>
      <c r="H8" s="381"/>
      <c r="I8" s="387"/>
      <c r="J8" s="387"/>
      <c r="K8" s="387"/>
      <c r="L8" s="380"/>
    </row>
    <row r="9" spans="1:12" s="366" customFormat="1" ht="15.75" customHeight="1">
      <c r="A9" s="382" t="s">
        <v>52</v>
      </c>
      <c r="B9" s="378"/>
      <c r="C9" s="379"/>
      <c r="D9" s="379"/>
      <c r="E9" s="379"/>
      <c r="F9" s="383"/>
      <c r="G9" s="382" t="s">
        <v>44</v>
      </c>
      <c r="H9" s="381"/>
      <c r="I9" s="387"/>
      <c r="J9" s="387"/>
      <c r="K9" s="387"/>
      <c r="L9" s="380"/>
    </row>
    <row r="10" spans="1:12" s="366" customFormat="1" ht="15.75" customHeight="1">
      <c r="A10" s="382" t="s">
        <v>54</v>
      </c>
      <c r="B10" s="378"/>
      <c r="C10" s="379"/>
      <c r="D10" s="379"/>
      <c r="E10" s="379"/>
      <c r="F10" s="383"/>
      <c r="G10" s="382" t="s">
        <v>47</v>
      </c>
      <c r="H10" s="378"/>
      <c r="I10" s="379"/>
      <c r="J10" s="379"/>
      <c r="K10" s="379"/>
      <c r="L10" s="383"/>
    </row>
    <row r="11" spans="1:12" s="366" customFormat="1" ht="15.75" customHeight="1">
      <c r="A11" s="382" t="s">
        <v>56</v>
      </c>
      <c r="B11" s="378"/>
      <c r="C11" s="379"/>
      <c r="D11" s="379"/>
      <c r="E11" s="379"/>
      <c r="F11" s="383"/>
      <c r="G11" s="382" t="s">
        <v>49</v>
      </c>
      <c r="H11" s="381"/>
      <c r="I11" s="387"/>
      <c r="J11" s="387"/>
      <c r="K11" s="387"/>
      <c r="L11" s="383"/>
    </row>
    <row r="12" spans="1:12" s="366" customFormat="1" ht="15.75" customHeight="1">
      <c r="A12" s="382" t="s">
        <v>58</v>
      </c>
      <c r="B12" s="378"/>
      <c r="C12" s="379"/>
      <c r="D12" s="379"/>
      <c r="E12" s="379"/>
      <c r="F12" s="383"/>
      <c r="G12" s="382" t="s">
        <v>181</v>
      </c>
      <c r="H12" s="378"/>
      <c r="I12" s="379"/>
      <c r="J12" s="379"/>
      <c r="K12" s="379"/>
      <c r="L12" s="383"/>
    </row>
    <row r="13" spans="1:12" s="366" customFormat="1" ht="15.75" customHeight="1">
      <c r="A13" s="382" t="s">
        <v>60</v>
      </c>
      <c r="B13" s="378"/>
      <c r="C13" s="379"/>
      <c r="D13" s="379"/>
      <c r="E13" s="379"/>
      <c r="F13" s="383"/>
      <c r="G13" s="382" t="s">
        <v>53</v>
      </c>
      <c r="H13" s="378"/>
      <c r="I13" s="379"/>
      <c r="J13" s="379"/>
      <c r="K13" s="379"/>
      <c r="L13" s="383"/>
    </row>
    <row r="14" spans="1:12" s="366" customFormat="1" ht="15.75" customHeight="1">
      <c r="A14" s="382" t="s">
        <v>62</v>
      </c>
      <c r="B14" s="378"/>
      <c r="C14" s="379"/>
      <c r="D14" s="379"/>
      <c r="E14" s="379"/>
      <c r="F14" s="383"/>
      <c r="G14" s="382" t="s">
        <v>55</v>
      </c>
      <c r="H14" s="381"/>
      <c r="I14" s="387"/>
      <c r="J14" s="387"/>
      <c r="K14" s="387"/>
      <c r="L14" s="383"/>
    </row>
    <row r="15" spans="1:12" s="366" customFormat="1" ht="15.75" customHeight="1">
      <c r="A15" s="382" t="s">
        <v>64</v>
      </c>
      <c r="B15" s="378"/>
      <c r="C15" s="379"/>
      <c r="D15" s="379"/>
      <c r="E15" s="379"/>
      <c r="F15" s="383"/>
      <c r="G15" s="382" t="s">
        <v>182</v>
      </c>
      <c r="H15" s="381"/>
      <c r="I15" s="387"/>
      <c r="J15" s="387"/>
      <c r="K15" s="387"/>
      <c r="L15" s="383"/>
    </row>
    <row r="16" spans="1:12" s="366" customFormat="1" ht="15.75" customHeight="1">
      <c r="A16" s="382" t="s">
        <v>171</v>
      </c>
      <c r="B16" s="378"/>
      <c r="C16" s="379"/>
      <c r="D16" s="379"/>
      <c r="E16" s="379"/>
      <c r="F16" s="383"/>
      <c r="G16" s="382" t="s">
        <v>59</v>
      </c>
      <c r="H16" s="378"/>
      <c r="I16" s="379"/>
      <c r="J16" s="379"/>
      <c r="K16" s="379"/>
      <c r="L16" s="383"/>
    </row>
    <row r="17" spans="1:12" s="366" customFormat="1" ht="15.75" customHeight="1">
      <c r="A17" s="382" t="s">
        <v>83</v>
      </c>
      <c r="B17" s="378"/>
      <c r="C17" s="379"/>
      <c r="D17" s="379"/>
      <c r="E17" s="379"/>
      <c r="F17" s="383"/>
      <c r="G17" s="382" t="s">
        <v>61</v>
      </c>
      <c r="H17" s="381"/>
      <c r="I17" s="387"/>
      <c r="J17" s="387"/>
      <c r="K17" s="387"/>
      <c r="L17" s="383"/>
    </row>
    <row r="18" spans="1:12" s="366" customFormat="1" ht="15.75" customHeight="1">
      <c r="A18" s="384" t="s">
        <v>390</v>
      </c>
      <c r="B18" s="378"/>
      <c r="C18" s="383">
        <f>SUM(C7:C17)</f>
        <v>0</v>
      </c>
      <c r="D18" s="383">
        <f>SUM(D7:D17)</f>
        <v>0</v>
      </c>
      <c r="E18" s="383">
        <f>SUM(E7:E17)</f>
        <v>0</v>
      </c>
      <c r="F18" s="383">
        <f>SUM(F7:F17)</f>
        <v>0</v>
      </c>
      <c r="G18" s="382" t="s">
        <v>63</v>
      </c>
      <c r="H18" s="381"/>
      <c r="I18" s="387"/>
      <c r="J18" s="387"/>
      <c r="K18" s="387"/>
      <c r="L18" s="383"/>
    </row>
    <row r="19" spans="1:12" s="366" customFormat="1" ht="15.75" customHeight="1">
      <c r="A19" s="377" t="s">
        <v>391</v>
      </c>
      <c r="B19" s="378"/>
      <c r="C19" s="379"/>
      <c r="D19" s="379"/>
      <c r="E19" s="379"/>
      <c r="F19" s="383"/>
      <c r="G19" s="384" t="s">
        <v>392</v>
      </c>
      <c r="H19" s="381"/>
      <c r="I19" s="383">
        <f>SUM(I7:I18)</f>
        <v>0</v>
      </c>
      <c r="J19" s="383">
        <f>SUM(J7:J18)</f>
        <v>0</v>
      </c>
      <c r="K19" s="383">
        <f>SUM(K7:K18)</f>
        <v>0</v>
      </c>
      <c r="L19" s="383">
        <f>SUM(L7:L18)</f>
        <v>0</v>
      </c>
    </row>
    <row r="20" spans="1:12" s="366" customFormat="1" ht="15.75" customHeight="1">
      <c r="A20" s="382" t="s">
        <v>88</v>
      </c>
      <c r="B20" s="378"/>
      <c r="C20" s="379"/>
      <c r="D20" s="379"/>
      <c r="E20" s="379"/>
      <c r="F20" s="383"/>
      <c r="G20" s="377" t="s">
        <v>393</v>
      </c>
      <c r="H20" s="381"/>
      <c r="I20" s="387"/>
      <c r="J20" s="387"/>
      <c r="K20" s="387"/>
      <c r="L20" s="383"/>
    </row>
    <row r="21" spans="1:12" s="366" customFormat="1" ht="15.75" customHeight="1">
      <c r="A21" s="382" t="s">
        <v>90</v>
      </c>
      <c r="B21" s="378"/>
      <c r="C21" s="379"/>
      <c r="D21" s="379"/>
      <c r="E21" s="379"/>
      <c r="F21" s="383"/>
      <c r="G21" s="382" t="s">
        <v>69</v>
      </c>
      <c r="H21" s="378"/>
      <c r="I21" s="379"/>
      <c r="J21" s="379"/>
      <c r="K21" s="379"/>
      <c r="L21" s="383"/>
    </row>
    <row r="22" spans="1:12" s="366" customFormat="1" ht="15.75" customHeight="1">
      <c r="A22" s="382" t="s">
        <v>91</v>
      </c>
      <c r="B22" s="378"/>
      <c r="C22" s="379"/>
      <c r="D22" s="379"/>
      <c r="E22" s="379"/>
      <c r="F22" s="383"/>
      <c r="G22" s="382" t="s">
        <v>71</v>
      </c>
      <c r="H22" s="381"/>
      <c r="I22" s="387"/>
      <c r="J22" s="387"/>
      <c r="K22" s="387"/>
      <c r="L22" s="383"/>
    </row>
    <row r="23" spans="1:12" s="366" customFormat="1" ht="15.75" customHeight="1">
      <c r="A23" s="382" t="s">
        <v>92</v>
      </c>
      <c r="B23" s="378"/>
      <c r="C23" s="379"/>
      <c r="D23" s="379"/>
      <c r="E23" s="379"/>
      <c r="F23" s="383"/>
      <c r="G23" s="382" t="s">
        <v>73</v>
      </c>
      <c r="H23" s="381"/>
      <c r="I23" s="387"/>
      <c r="J23" s="387"/>
      <c r="K23" s="387"/>
      <c r="L23" s="383"/>
    </row>
    <row r="24" spans="1:12" s="366" customFormat="1" ht="15.75" customHeight="1">
      <c r="A24" s="382" t="s">
        <v>93</v>
      </c>
      <c r="B24" s="378"/>
      <c r="C24" s="379"/>
      <c r="D24" s="379"/>
      <c r="E24" s="379"/>
      <c r="F24" s="383"/>
      <c r="G24" s="382" t="s">
        <v>75</v>
      </c>
      <c r="H24" s="381"/>
      <c r="I24" s="387"/>
      <c r="J24" s="387"/>
      <c r="K24" s="387"/>
      <c r="L24" s="383"/>
    </row>
    <row r="25" spans="1:12" s="366" customFormat="1" ht="15.75" customHeight="1">
      <c r="A25" s="382" t="s">
        <v>98</v>
      </c>
      <c r="B25" s="378"/>
      <c r="C25" s="379"/>
      <c r="D25" s="379"/>
      <c r="E25" s="379"/>
      <c r="F25" s="383"/>
      <c r="G25" s="382" t="s">
        <v>77</v>
      </c>
      <c r="H25" s="381"/>
      <c r="I25" s="387"/>
      <c r="J25" s="387"/>
      <c r="K25" s="387"/>
      <c r="L25" s="383"/>
    </row>
    <row r="26" spans="1:12" s="366" customFormat="1" ht="15.75" customHeight="1">
      <c r="A26" s="382" t="s">
        <v>108</v>
      </c>
      <c r="B26" s="378"/>
      <c r="C26" s="379"/>
      <c r="D26" s="379"/>
      <c r="E26" s="379"/>
      <c r="F26" s="383"/>
      <c r="G26" s="382" t="s">
        <v>79</v>
      </c>
      <c r="H26" s="381"/>
      <c r="I26" s="387"/>
      <c r="J26" s="387"/>
      <c r="K26" s="387"/>
      <c r="L26" s="383"/>
    </row>
    <row r="27" spans="1:12" s="366" customFormat="1" ht="15.75" customHeight="1">
      <c r="A27" s="382" t="s">
        <v>111</v>
      </c>
      <c r="B27" s="378"/>
      <c r="C27" s="379"/>
      <c r="D27" s="379"/>
      <c r="E27" s="379"/>
      <c r="F27" s="383"/>
      <c r="G27" s="382" t="s">
        <v>82</v>
      </c>
      <c r="H27" s="381"/>
      <c r="I27" s="387"/>
      <c r="J27" s="387"/>
      <c r="K27" s="387"/>
      <c r="L27" s="383"/>
    </row>
    <row r="28" spans="1:12" s="366" customFormat="1" ht="15.75" customHeight="1">
      <c r="A28" s="382" t="s">
        <v>112</v>
      </c>
      <c r="B28" s="378"/>
      <c r="C28" s="379"/>
      <c r="D28" s="379"/>
      <c r="E28" s="379"/>
      <c r="F28" s="383"/>
      <c r="G28" s="384" t="s">
        <v>394</v>
      </c>
      <c r="H28" s="381"/>
      <c r="I28" s="383">
        <f>SUM(I21:I27)</f>
        <v>0</v>
      </c>
      <c r="J28" s="383">
        <f>SUM(J21:J27)</f>
        <v>0</v>
      </c>
      <c r="K28" s="383">
        <f>SUM(K21:K27)</f>
        <v>0</v>
      </c>
      <c r="L28" s="383">
        <f>SUM(L21:L27)</f>
        <v>0</v>
      </c>
    </row>
    <row r="29" spans="1:12" s="366" customFormat="1" ht="15.75" customHeight="1">
      <c r="A29" s="382" t="s">
        <v>113</v>
      </c>
      <c r="B29" s="378"/>
      <c r="C29" s="379"/>
      <c r="D29" s="379"/>
      <c r="E29" s="379"/>
      <c r="F29" s="383"/>
      <c r="G29" s="384" t="s">
        <v>395</v>
      </c>
      <c r="H29" s="381"/>
      <c r="I29" s="383">
        <f>I19+I28</f>
        <v>0</v>
      </c>
      <c r="J29" s="383">
        <f>J19+J28</f>
        <v>0</v>
      </c>
      <c r="K29" s="383">
        <f>K19+K28</f>
        <v>0</v>
      </c>
      <c r="L29" s="383">
        <f>L19+L28</f>
        <v>0</v>
      </c>
    </row>
    <row r="30" spans="1:12" s="366" customFormat="1" ht="15.75" customHeight="1">
      <c r="A30" s="382" t="s">
        <v>114</v>
      </c>
      <c r="B30" s="378"/>
      <c r="C30" s="379"/>
      <c r="D30" s="379"/>
      <c r="E30" s="379"/>
      <c r="F30" s="383"/>
      <c r="G30" s="377" t="s">
        <v>396</v>
      </c>
      <c r="H30" s="381"/>
      <c r="I30" s="387"/>
      <c r="J30" s="387"/>
      <c r="K30" s="387"/>
      <c r="L30" s="383"/>
    </row>
    <row r="31" spans="1:12" s="366" customFormat="1" ht="15.75" customHeight="1">
      <c r="A31" s="382" t="s">
        <v>115</v>
      </c>
      <c r="B31" s="378"/>
      <c r="C31" s="379"/>
      <c r="D31" s="379"/>
      <c r="E31" s="379"/>
      <c r="F31" s="383"/>
      <c r="G31" s="382" t="s">
        <v>397</v>
      </c>
      <c r="H31" s="378"/>
      <c r="I31" s="379"/>
      <c r="J31" s="379"/>
      <c r="K31" s="379"/>
      <c r="L31" s="383"/>
    </row>
    <row r="32" spans="1:12" s="366" customFormat="1" ht="15.75" customHeight="1">
      <c r="A32" s="382" t="s">
        <v>119</v>
      </c>
      <c r="B32" s="378"/>
      <c r="C32" s="379"/>
      <c r="D32" s="379"/>
      <c r="E32" s="379"/>
      <c r="F32" s="383"/>
      <c r="G32" s="382" t="s">
        <v>398</v>
      </c>
      <c r="H32" s="381"/>
      <c r="I32" s="387"/>
      <c r="J32" s="387"/>
      <c r="K32" s="387"/>
      <c r="L32" s="383"/>
    </row>
    <row r="33" spans="1:12" s="366" customFormat="1" ht="15.75" customHeight="1">
      <c r="A33" s="382" t="s">
        <v>120</v>
      </c>
      <c r="B33" s="378"/>
      <c r="C33" s="379"/>
      <c r="D33" s="379"/>
      <c r="E33" s="379"/>
      <c r="F33" s="383"/>
      <c r="G33" s="382" t="s">
        <v>399</v>
      </c>
      <c r="H33" s="381"/>
      <c r="I33" s="387"/>
      <c r="J33" s="387"/>
      <c r="K33" s="387"/>
      <c r="L33" s="383"/>
    </row>
    <row r="34" spans="1:12" s="366" customFormat="1" ht="15.75" customHeight="1">
      <c r="A34" s="382" t="s">
        <v>122</v>
      </c>
      <c r="B34" s="378"/>
      <c r="C34" s="379"/>
      <c r="D34" s="379"/>
      <c r="E34" s="379"/>
      <c r="F34" s="383"/>
      <c r="G34" s="382" t="s">
        <v>400</v>
      </c>
      <c r="H34" s="381"/>
      <c r="I34" s="387"/>
      <c r="J34" s="387"/>
      <c r="K34" s="387"/>
      <c r="L34" s="383"/>
    </row>
    <row r="35" spans="1:12" s="366" customFormat="1" ht="15.75" customHeight="1">
      <c r="A35" s="382" t="s">
        <v>123</v>
      </c>
      <c r="B35" s="378"/>
      <c r="C35" s="379"/>
      <c r="D35" s="379"/>
      <c r="E35" s="379"/>
      <c r="F35" s="383"/>
      <c r="G35" s="382" t="s">
        <v>401</v>
      </c>
      <c r="H35" s="381"/>
      <c r="I35" s="387"/>
      <c r="J35" s="387"/>
      <c r="K35" s="387"/>
      <c r="L35" s="383"/>
    </row>
    <row r="36" spans="1:12" s="366" customFormat="1" ht="15.75" customHeight="1">
      <c r="A36" s="382" t="s">
        <v>124</v>
      </c>
      <c r="B36" s="378"/>
      <c r="C36" s="379"/>
      <c r="D36" s="379"/>
      <c r="E36" s="379"/>
      <c r="F36" s="383"/>
      <c r="G36" s="382" t="s">
        <v>402</v>
      </c>
      <c r="H36" s="381"/>
      <c r="I36" s="387"/>
      <c r="J36" s="387"/>
      <c r="K36" s="387"/>
      <c r="L36" s="383"/>
    </row>
    <row r="37" spans="1:12" s="366" customFormat="1" ht="15.75" customHeight="1">
      <c r="A37" s="384" t="s">
        <v>403</v>
      </c>
      <c r="B37" s="378"/>
      <c r="C37" s="383">
        <f>SUM(C20:C36)</f>
        <v>0</v>
      </c>
      <c r="D37" s="383">
        <f>SUM(D20:D36)</f>
        <v>0</v>
      </c>
      <c r="E37" s="383">
        <f>SUM(E20:E36)</f>
        <v>0</v>
      </c>
      <c r="F37" s="383">
        <f>SUM(F20:F36)</f>
        <v>0</v>
      </c>
      <c r="G37" s="382" t="s">
        <v>404</v>
      </c>
      <c r="H37" s="381"/>
      <c r="I37" s="387"/>
      <c r="J37" s="387"/>
      <c r="K37" s="387"/>
      <c r="L37" s="383"/>
    </row>
    <row r="38" spans="1:12" s="366" customFormat="1" ht="15.75" customHeight="1">
      <c r="A38" s="382"/>
      <c r="B38" s="378"/>
      <c r="C38" s="379"/>
      <c r="D38" s="379"/>
      <c r="E38" s="379"/>
      <c r="F38" s="383"/>
      <c r="G38" s="384" t="s">
        <v>405</v>
      </c>
      <c r="H38" s="381"/>
      <c r="I38" s="383">
        <f>I31+I32-I33+I34+I35+I36+I37</f>
        <v>0</v>
      </c>
      <c r="J38" s="383">
        <f>J31+J32-J33+J34+J35+J36+J37</f>
        <v>0</v>
      </c>
      <c r="K38" s="383">
        <f>K31+K32-K33+K34+K35+K36+K37</f>
        <v>0</v>
      </c>
      <c r="L38" s="383">
        <f>L31+L32-L33+L34+L35+L36+L37</f>
        <v>0</v>
      </c>
    </row>
    <row r="39" spans="1:12" s="366" customFormat="1" ht="15.75" customHeight="1">
      <c r="A39" s="384" t="s">
        <v>406</v>
      </c>
      <c r="B39" s="378"/>
      <c r="C39" s="383">
        <f>C18+C37</f>
        <v>0</v>
      </c>
      <c r="D39" s="383">
        <f>D18+D37</f>
        <v>0</v>
      </c>
      <c r="E39" s="383">
        <f>E18+E37</f>
        <v>0</v>
      </c>
      <c r="F39" s="383">
        <f>F18+F37</f>
        <v>0</v>
      </c>
      <c r="G39" s="384" t="s">
        <v>407</v>
      </c>
      <c r="H39" s="381"/>
      <c r="I39" s="383">
        <f>I29+I38</f>
        <v>0</v>
      </c>
      <c r="J39" s="383">
        <f>J29+J38</f>
        <v>0</v>
      </c>
      <c r="K39" s="383">
        <f>K29+K38</f>
        <v>0</v>
      </c>
      <c r="L39" s="383">
        <f>L29+L38</f>
        <v>0</v>
      </c>
    </row>
    <row r="40" spans="1:12" s="367" customFormat="1" ht="15.75" customHeight="1">
      <c r="A40" s="385"/>
      <c r="B40" s="385"/>
      <c r="C40" s="385"/>
      <c r="D40" s="385"/>
      <c r="E40" s="385"/>
      <c r="F40" s="385"/>
      <c r="G40" s="385"/>
      <c r="H40" s="385"/>
      <c r="I40" s="385"/>
      <c r="J40" s="385"/>
      <c r="K40" s="385"/>
      <c r="L40" s="385"/>
    </row>
  </sheetData>
  <mergeCells count="3">
    <mergeCell ref="A2:L2"/>
    <mergeCell ref="A3:L3"/>
    <mergeCell ref="A4:E4"/>
  </mergeCells>
  <phoneticPr fontId="33" type="noConversion"/>
  <hyperlinks>
    <hyperlink ref="A1" location="索引目录!C4" display="返回索引页" xr:uid="{00000000-0004-0000-0700-000000000000}"/>
  </hyperlinks>
  <pageMargins left="0.74791666666666701" right="0.74791666666666701" top="0.98402777777777795" bottom="0.98402777777777795" header="0.51180555555555596" footer="0.51180555555555596"/>
  <pageSetup paperSize="9" scale="64" orientation="landscape"/>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1">
    <pageSetUpPr fitToPage="1"/>
  </sheetPr>
  <dimension ref="A1:L29"/>
  <sheetViews>
    <sheetView showGridLines="0" topLeftCell="A5" zoomScale="96" zoomScaleNormal="96" workbookViewId="0">
      <selection activeCell="M8" sqref="M8:R8"/>
    </sheetView>
  </sheetViews>
  <sheetFormatPr defaultColWidth="9" defaultRowHeight="15.75" customHeight="1"/>
  <cols>
    <col min="1" max="1" width="5.25" style="3" customWidth="1"/>
    <col min="2" max="2" width="21" style="3" customWidth="1"/>
    <col min="3" max="3" width="7.75" style="3" customWidth="1"/>
    <col min="4" max="4" width="11.25" style="3" customWidth="1"/>
    <col min="5" max="5" width="13.25" style="3" customWidth="1"/>
    <col min="6" max="6" width="11.25" style="3" customWidth="1"/>
    <col min="7" max="8" width="15.75" style="3" customWidth="1"/>
    <col min="9" max="9" width="5.75" style="3" customWidth="1"/>
    <col min="10" max="10" width="8.25" style="3" customWidth="1"/>
    <col min="11" max="11" width="10" style="3" customWidth="1"/>
    <col min="12" max="13" width="9" style="3" customWidth="1"/>
    <col min="14" max="16384" width="9" style="3"/>
  </cols>
  <sheetData>
    <row r="1" spans="1:12" ht="15.75" customHeight="1">
      <c r="A1" s="4" t="s">
        <v>125</v>
      </c>
    </row>
    <row r="2" spans="1:12" s="1" customFormat="1" ht="30" customHeight="1">
      <c r="A2" s="651" t="s">
        <v>2510</v>
      </c>
      <c r="B2" s="652"/>
      <c r="C2" s="652"/>
      <c r="D2" s="652"/>
      <c r="E2" s="652"/>
      <c r="F2" s="652"/>
      <c r="G2" s="652"/>
      <c r="H2" s="652"/>
      <c r="I2" s="652"/>
      <c r="J2" s="652"/>
      <c r="K2" s="652"/>
    </row>
    <row r="3" spans="1:12" ht="15.75" customHeight="1">
      <c r="A3" s="653" t="str">
        <f>"评估基准日："&amp;TEXT(基本信息输入表!M7,"yyyy年mm月dd日")</f>
        <v>评估基准日：2025年07月31日</v>
      </c>
      <c r="B3" s="654"/>
      <c r="C3" s="654"/>
      <c r="D3" s="654"/>
      <c r="E3" s="654"/>
      <c r="F3" s="654"/>
      <c r="G3" s="654"/>
      <c r="H3" s="654"/>
      <c r="I3" s="654"/>
      <c r="J3" s="654"/>
      <c r="K3" s="654"/>
    </row>
    <row r="4" spans="1:12" ht="14.25" customHeight="1">
      <c r="A4" s="2"/>
      <c r="B4" s="2"/>
      <c r="C4" s="2"/>
      <c r="D4" s="2"/>
      <c r="E4" s="2"/>
      <c r="F4" s="2"/>
      <c r="G4" s="2"/>
      <c r="H4" s="2"/>
      <c r="I4" s="2"/>
      <c r="J4" s="2"/>
      <c r="K4" s="17" t="s">
        <v>2511</v>
      </c>
    </row>
    <row r="5" spans="1:12" ht="15.75" customHeight="1">
      <c r="A5" s="3" t="str">
        <f>基本信息输入表!K6&amp;"："&amp;基本信息输入表!M6</f>
        <v>被评估单位：西安曲江影视投资（集团）有限公司</v>
      </c>
      <c r="K5" s="17" t="s">
        <v>561</v>
      </c>
    </row>
    <row r="6" spans="1:12" s="49" customFormat="1" ht="12.75" customHeight="1">
      <c r="A6" s="50" t="s">
        <v>127</v>
      </c>
      <c r="B6" s="50" t="s">
        <v>2512</v>
      </c>
      <c r="C6" s="50" t="s">
        <v>2341</v>
      </c>
      <c r="D6" s="50" t="s">
        <v>2513</v>
      </c>
      <c r="E6" s="50" t="s">
        <v>2514</v>
      </c>
      <c r="F6" s="50" t="s">
        <v>2515</v>
      </c>
      <c r="G6" s="9" t="s">
        <v>412</v>
      </c>
      <c r="H6" s="50" t="s">
        <v>413</v>
      </c>
      <c r="I6" s="50" t="s">
        <v>414</v>
      </c>
      <c r="J6" s="34" t="s">
        <v>415</v>
      </c>
      <c r="K6" s="50" t="s">
        <v>143</v>
      </c>
      <c r="L6" s="2" t="s">
        <v>516</v>
      </c>
    </row>
    <row r="7" spans="1:12" ht="12.75" customHeight="1">
      <c r="A7" s="10" t="str">
        <f t="shared" ref="A7:A26" si="0">IF(B7="","",ROW()-6)</f>
        <v/>
      </c>
      <c r="B7" s="11"/>
      <c r="C7" s="12"/>
      <c r="D7" s="13"/>
      <c r="E7" s="51"/>
      <c r="F7" s="51"/>
      <c r="G7" s="13"/>
      <c r="H7" s="13"/>
      <c r="I7" s="13">
        <f t="shared" ref="I7:I27" si="1">H7-G7</f>
        <v>0</v>
      </c>
      <c r="J7" s="19" t="str">
        <f t="shared" ref="J7:J27" si="2">IF(G7=0,"",I7/G7*100)</f>
        <v/>
      </c>
      <c r="K7" s="11"/>
      <c r="L7" s="2" t="s">
        <v>2516</v>
      </c>
    </row>
    <row r="8" spans="1:12" ht="12.75" customHeight="1">
      <c r="A8" s="10" t="str">
        <f t="shared" si="0"/>
        <v/>
      </c>
      <c r="B8" s="11"/>
      <c r="C8" s="12"/>
      <c r="D8" s="13"/>
      <c r="E8" s="51"/>
      <c r="F8" s="51"/>
      <c r="G8" s="13"/>
      <c r="H8" s="13"/>
      <c r="I8" s="13">
        <f t="shared" si="1"/>
        <v>0</v>
      </c>
      <c r="J8" s="19" t="str">
        <f t="shared" si="2"/>
        <v/>
      </c>
      <c r="K8" s="11"/>
      <c r="L8" s="2" t="s">
        <v>2517</v>
      </c>
    </row>
    <row r="9" spans="1:12" ht="12.75" customHeight="1">
      <c r="A9" s="10" t="str">
        <f t="shared" si="0"/>
        <v/>
      </c>
      <c r="B9" s="11"/>
      <c r="C9" s="12"/>
      <c r="D9" s="13"/>
      <c r="E9" s="51"/>
      <c r="F9" s="51"/>
      <c r="G9" s="13"/>
      <c r="H9" s="13"/>
      <c r="I9" s="13">
        <f t="shared" si="1"/>
        <v>0</v>
      </c>
      <c r="J9" s="19" t="str">
        <f t="shared" si="2"/>
        <v/>
      </c>
      <c r="K9" s="11"/>
      <c r="L9" s="2" t="s">
        <v>2518</v>
      </c>
    </row>
    <row r="10" spans="1:12" ht="12.75" customHeight="1">
      <c r="A10" s="10" t="str">
        <f t="shared" si="0"/>
        <v/>
      </c>
      <c r="B10" s="11"/>
      <c r="C10" s="12"/>
      <c r="D10" s="13"/>
      <c r="E10" s="51"/>
      <c r="F10" s="51"/>
      <c r="G10" s="13"/>
      <c r="H10" s="13"/>
      <c r="I10" s="13">
        <f t="shared" si="1"/>
        <v>0</v>
      </c>
      <c r="J10" s="19" t="str">
        <f t="shared" si="2"/>
        <v/>
      </c>
      <c r="K10" s="11"/>
      <c r="L10" s="2" t="s">
        <v>2519</v>
      </c>
    </row>
    <row r="11" spans="1:12" ht="12.75" customHeight="1">
      <c r="A11" s="10" t="str">
        <f t="shared" si="0"/>
        <v/>
      </c>
      <c r="B11" s="11"/>
      <c r="C11" s="12"/>
      <c r="D11" s="13"/>
      <c r="E11" s="51"/>
      <c r="F11" s="51"/>
      <c r="G11" s="13"/>
      <c r="H11" s="13"/>
      <c r="I11" s="13">
        <f t="shared" si="1"/>
        <v>0</v>
      </c>
      <c r="J11" s="19" t="str">
        <f t="shared" si="2"/>
        <v/>
      </c>
      <c r="K11" s="11"/>
      <c r="L11" s="2" t="s">
        <v>2520</v>
      </c>
    </row>
    <row r="12" spans="1:12" ht="12.75" customHeight="1">
      <c r="A12" s="10" t="str">
        <f t="shared" si="0"/>
        <v/>
      </c>
      <c r="B12" s="11"/>
      <c r="C12" s="12"/>
      <c r="D12" s="13"/>
      <c r="E12" s="51"/>
      <c r="F12" s="51"/>
      <c r="G12" s="13"/>
      <c r="H12" s="13"/>
      <c r="I12" s="13">
        <f t="shared" si="1"/>
        <v>0</v>
      </c>
      <c r="J12" s="19" t="str">
        <f t="shared" si="2"/>
        <v/>
      </c>
      <c r="K12" s="11"/>
      <c r="L12" s="2" t="s">
        <v>2521</v>
      </c>
    </row>
    <row r="13" spans="1:12" ht="12.75" customHeight="1">
      <c r="A13" s="10" t="str">
        <f t="shared" si="0"/>
        <v/>
      </c>
      <c r="B13" s="11"/>
      <c r="C13" s="12"/>
      <c r="D13" s="13"/>
      <c r="E13" s="51"/>
      <c r="F13" s="51"/>
      <c r="G13" s="13"/>
      <c r="H13" s="13"/>
      <c r="I13" s="13">
        <f t="shared" si="1"/>
        <v>0</v>
      </c>
      <c r="J13" s="19" t="str">
        <f t="shared" si="2"/>
        <v/>
      </c>
      <c r="K13" s="11"/>
      <c r="L13" s="2" t="s">
        <v>2522</v>
      </c>
    </row>
    <row r="14" spans="1:12" ht="12.75" customHeight="1">
      <c r="A14" s="10" t="str">
        <f t="shared" si="0"/>
        <v/>
      </c>
      <c r="B14" s="11"/>
      <c r="C14" s="12"/>
      <c r="D14" s="13"/>
      <c r="E14" s="51"/>
      <c r="F14" s="51"/>
      <c r="G14" s="13"/>
      <c r="H14" s="13"/>
      <c r="I14" s="13">
        <f t="shared" si="1"/>
        <v>0</v>
      </c>
      <c r="J14" s="19" t="str">
        <f t="shared" si="2"/>
        <v/>
      </c>
      <c r="K14" s="11"/>
      <c r="L14" s="2" t="s">
        <v>2523</v>
      </c>
    </row>
    <row r="15" spans="1:12" ht="12.75" customHeight="1">
      <c r="A15" s="10" t="str">
        <f t="shared" si="0"/>
        <v/>
      </c>
      <c r="B15" s="11"/>
      <c r="C15" s="12"/>
      <c r="D15" s="13"/>
      <c r="E15" s="51"/>
      <c r="F15" s="51"/>
      <c r="G15" s="13"/>
      <c r="H15" s="13"/>
      <c r="I15" s="13">
        <f t="shared" si="1"/>
        <v>0</v>
      </c>
      <c r="J15" s="19" t="str">
        <f t="shared" si="2"/>
        <v/>
      </c>
      <c r="K15" s="11"/>
      <c r="L15" s="2" t="s">
        <v>2524</v>
      </c>
    </row>
    <row r="16" spans="1:12" ht="12.75" customHeight="1">
      <c r="A16" s="10" t="str">
        <f t="shared" si="0"/>
        <v/>
      </c>
      <c r="B16" s="11"/>
      <c r="C16" s="12"/>
      <c r="D16" s="13"/>
      <c r="E16" s="51"/>
      <c r="F16" s="51"/>
      <c r="G16" s="13"/>
      <c r="H16" s="13"/>
      <c r="I16" s="13">
        <f t="shared" si="1"/>
        <v>0</v>
      </c>
      <c r="J16" s="19" t="str">
        <f t="shared" si="2"/>
        <v/>
      </c>
      <c r="K16" s="11"/>
      <c r="L16" s="2" t="s">
        <v>2525</v>
      </c>
    </row>
    <row r="17" spans="1:12" ht="12.75" customHeight="1">
      <c r="A17" s="10" t="str">
        <f t="shared" si="0"/>
        <v/>
      </c>
      <c r="B17" s="11"/>
      <c r="C17" s="12"/>
      <c r="D17" s="13"/>
      <c r="E17" s="51"/>
      <c r="F17" s="51"/>
      <c r="G17" s="13"/>
      <c r="H17" s="13"/>
      <c r="I17" s="13">
        <f t="shared" si="1"/>
        <v>0</v>
      </c>
      <c r="J17" s="19" t="str">
        <f t="shared" si="2"/>
        <v/>
      </c>
      <c r="K17" s="11"/>
      <c r="L17" s="2" t="s">
        <v>2526</v>
      </c>
    </row>
    <row r="18" spans="1:12" ht="12.75" customHeight="1">
      <c r="A18" s="10" t="str">
        <f t="shared" si="0"/>
        <v/>
      </c>
      <c r="B18" s="11"/>
      <c r="C18" s="12"/>
      <c r="D18" s="13"/>
      <c r="E18" s="51"/>
      <c r="F18" s="51"/>
      <c r="G18" s="13"/>
      <c r="H18" s="13"/>
      <c r="I18" s="13">
        <f t="shared" si="1"/>
        <v>0</v>
      </c>
      <c r="J18" s="19" t="str">
        <f t="shared" si="2"/>
        <v/>
      </c>
      <c r="K18" s="11"/>
      <c r="L18" s="2" t="s">
        <v>2527</v>
      </c>
    </row>
    <row r="19" spans="1:12" ht="12.75" customHeight="1">
      <c r="A19" s="10" t="str">
        <f t="shared" si="0"/>
        <v/>
      </c>
      <c r="B19" s="11"/>
      <c r="C19" s="12"/>
      <c r="D19" s="13"/>
      <c r="E19" s="51"/>
      <c r="F19" s="51"/>
      <c r="G19" s="13"/>
      <c r="H19" s="13"/>
      <c r="I19" s="13">
        <f t="shared" si="1"/>
        <v>0</v>
      </c>
      <c r="J19" s="19" t="str">
        <f t="shared" si="2"/>
        <v/>
      </c>
      <c r="K19" s="11"/>
      <c r="L19" s="2" t="s">
        <v>2528</v>
      </c>
    </row>
    <row r="20" spans="1:12" ht="12.75" customHeight="1">
      <c r="A20" s="10" t="str">
        <f t="shared" si="0"/>
        <v/>
      </c>
      <c r="B20" s="11"/>
      <c r="C20" s="12"/>
      <c r="D20" s="13"/>
      <c r="E20" s="51"/>
      <c r="F20" s="51"/>
      <c r="G20" s="13"/>
      <c r="H20" s="13"/>
      <c r="I20" s="13">
        <f t="shared" si="1"/>
        <v>0</v>
      </c>
      <c r="J20" s="19" t="str">
        <f t="shared" si="2"/>
        <v/>
      </c>
      <c r="K20" s="11"/>
      <c r="L20" s="2" t="s">
        <v>2529</v>
      </c>
    </row>
    <row r="21" spans="1:12" ht="12.75" customHeight="1">
      <c r="A21" s="10" t="str">
        <f t="shared" si="0"/>
        <v/>
      </c>
      <c r="B21" s="11"/>
      <c r="C21" s="12"/>
      <c r="D21" s="13"/>
      <c r="E21" s="51"/>
      <c r="F21" s="51"/>
      <c r="G21" s="13"/>
      <c r="H21" s="13"/>
      <c r="I21" s="13">
        <f t="shared" si="1"/>
        <v>0</v>
      </c>
      <c r="J21" s="19" t="str">
        <f t="shared" si="2"/>
        <v/>
      </c>
      <c r="K21" s="11"/>
      <c r="L21" s="2" t="s">
        <v>2530</v>
      </c>
    </row>
    <row r="22" spans="1:12" ht="12.75" customHeight="1">
      <c r="A22" s="10" t="str">
        <f t="shared" si="0"/>
        <v/>
      </c>
      <c r="B22" s="11"/>
      <c r="C22" s="12"/>
      <c r="D22" s="13"/>
      <c r="E22" s="51"/>
      <c r="F22" s="51"/>
      <c r="G22" s="13"/>
      <c r="H22" s="13"/>
      <c r="I22" s="13">
        <f t="shared" si="1"/>
        <v>0</v>
      </c>
      <c r="J22" s="19" t="str">
        <f t="shared" si="2"/>
        <v/>
      </c>
      <c r="K22" s="11"/>
      <c r="L22" s="2" t="s">
        <v>2531</v>
      </c>
    </row>
    <row r="23" spans="1:12" ht="12.75" customHeight="1">
      <c r="A23" s="10" t="str">
        <f t="shared" si="0"/>
        <v/>
      </c>
      <c r="B23" s="11"/>
      <c r="C23" s="12"/>
      <c r="D23" s="13"/>
      <c r="E23" s="51"/>
      <c r="F23" s="51"/>
      <c r="G23" s="13"/>
      <c r="H23" s="13"/>
      <c r="I23" s="13">
        <f t="shared" si="1"/>
        <v>0</v>
      </c>
      <c r="J23" s="19" t="str">
        <f t="shared" si="2"/>
        <v/>
      </c>
      <c r="K23" s="11"/>
      <c r="L23" s="2" t="s">
        <v>2532</v>
      </c>
    </row>
    <row r="24" spans="1:12" ht="12.75" customHeight="1">
      <c r="A24" s="10" t="str">
        <f t="shared" si="0"/>
        <v/>
      </c>
      <c r="B24" s="11"/>
      <c r="C24" s="12"/>
      <c r="D24" s="13"/>
      <c r="E24" s="51"/>
      <c r="F24" s="51"/>
      <c r="G24" s="13"/>
      <c r="H24" s="13"/>
      <c r="I24" s="13">
        <f t="shared" si="1"/>
        <v>0</v>
      </c>
      <c r="J24" s="19" t="str">
        <f t="shared" si="2"/>
        <v/>
      </c>
      <c r="K24" s="11"/>
      <c r="L24" s="2" t="s">
        <v>2533</v>
      </c>
    </row>
    <row r="25" spans="1:12" ht="12.75" customHeight="1">
      <c r="A25" s="10" t="str">
        <f t="shared" si="0"/>
        <v/>
      </c>
      <c r="B25" s="11"/>
      <c r="C25" s="12"/>
      <c r="D25" s="13"/>
      <c r="E25" s="51"/>
      <c r="F25" s="51"/>
      <c r="G25" s="13"/>
      <c r="H25" s="13"/>
      <c r="I25" s="13">
        <f t="shared" si="1"/>
        <v>0</v>
      </c>
      <c r="J25" s="19" t="str">
        <f t="shared" si="2"/>
        <v/>
      </c>
      <c r="K25" s="11"/>
      <c r="L25" s="2" t="s">
        <v>2534</v>
      </c>
    </row>
    <row r="26" spans="1:12" ht="12.75" customHeight="1">
      <c r="A26" s="10" t="str">
        <f t="shared" si="0"/>
        <v/>
      </c>
      <c r="B26" s="11"/>
      <c r="C26" s="12"/>
      <c r="D26" s="13"/>
      <c r="E26" s="51"/>
      <c r="F26" s="51"/>
      <c r="G26" s="13"/>
      <c r="H26" s="13"/>
      <c r="I26" s="13">
        <f t="shared" si="1"/>
        <v>0</v>
      </c>
      <c r="J26" s="19" t="str">
        <f t="shared" si="2"/>
        <v/>
      </c>
      <c r="K26" s="11"/>
      <c r="L26" s="2" t="s">
        <v>2535</v>
      </c>
    </row>
    <row r="27" spans="1:12" ht="15.75" customHeight="1">
      <c r="A27" s="659" t="s">
        <v>2536</v>
      </c>
      <c r="B27" s="677"/>
      <c r="C27" s="14"/>
      <c r="D27" s="19"/>
      <c r="E27" s="52"/>
      <c r="F27" s="52"/>
      <c r="G27" s="19">
        <f>SUM(G7:G26)</f>
        <v>0</v>
      </c>
      <c r="H27" s="19">
        <f>SUM(H7:H26)</f>
        <v>0</v>
      </c>
      <c r="I27" s="13">
        <f t="shared" si="1"/>
        <v>0</v>
      </c>
      <c r="J27" s="19" t="str">
        <f t="shared" si="2"/>
        <v/>
      </c>
      <c r="K27" s="16"/>
    </row>
    <row r="28" spans="1:12" ht="15.75" customHeight="1">
      <c r="A28" s="3" t="str">
        <f>基本信息输入表!$K$6&amp;"填表人："&amp;基本信息输入表!$M$78</f>
        <v>被评估单位填表人：</v>
      </c>
      <c r="H28" s="3" t="str">
        <f>"评估人员："&amp;基本信息输入表!$Q$78</f>
        <v>评估人员：</v>
      </c>
      <c r="L28" s="3" t="s">
        <v>533</v>
      </c>
    </row>
    <row r="29" spans="1:12" ht="15.75" customHeight="1">
      <c r="A29" s="3" t="str">
        <f>"填表日期："&amp;YEAR(基本信息输入表!$O$78)&amp;"年"&amp;MONTH(基本信息输入表!$O$78)&amp;"月"&amp;DAY(基本信息输入表!$O$78)&amp;"日"</f>
        <v>填表日期：1900年1月0日</v>
      </c>
    </row>
  </sheetData>
  <mergeCells count="3">
    <mergeCell ref="A2:K2"/>
    <mergeCell ref="A3:K3"/>
    <mergeCell ref="A27:B27"/>
  </mergeCells>
  <phoneticPr fontId="33" type="noConversion"/>
  <hyperlinks>
    <hyperlink ref="A1" location="索引目录!A1" display="返回索引目录" xr:uid="{00000000-0004-0000-5100-000000000000}"/>
  </hyperlinks>
  <printOptions horizontalCentered="1"/>
  <pageMargins left="0.98402777777777795" right="0.98402777777777795" top="0.98402777777777795" bottom="0.98402777777777795" header="0.47222222222222199" footer="0.35416666666666702"/>
  <pageSetup paperSize="9" scale="92"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2">
    <pageSetUpPr fitToPage="1"/>
  </sheetPr>
  <dimension ref="A1:G29"/>
  <sheetViews>
    <sheetView showGridLines="0" topLeftCell="A11" zoomScale="96" zoomScaleNormal="96" workbookViewId="0">
      <selection activeCell="M8" sqref="M8:R8"/>
    </sheetView>
  </sheetViews>
  <sheetFormatPr defaultColWidth="9" defaultRowHeight="15.75" customHeight="1"/>
  <cols>
    <col min="1" max="1" width="8.25" style="3" customWidth="1"/>
    <col min="2" max="2" width="26.5" style="3" customWidth="1"/>
    <col min="3" max="5" width="15.25" style="3" customWidth="1"/>
    <col min="6" max="6" width="16.75" style="3" customWidth="1"/>
    <col min="7" max="7" width="8.75" style="3" customWidth="1"/>
    <col min="8" max="9" width="9" style="3" customWidth="1"/>
    <col min="10" max="16384" width="9" style="3"/>
  </cols>
  <sheetData>
    <row r="1" spans="1:7" ht="15.75" customHeight="1">
      <c r="A1" s="4" t="s">
        <v>125</v>
      </c>
    </row>
    <row r="2" spans="1:7" s="1" customFormat="1" ht="30" customHeight="1">
      <c r="A2" s="651" t="s">
        <v>2537</v>
      </c>
      <c r="B2" s="652"/>
      <c r="C2" s="652"/>
      <c r="D2" s="652"/>
      <c r="E2" s="652"/>
      <c r="F2" s="652"/>
    </row>
    <row r="3" spans="1:7" ht="15.75" customHeight="1">
      <c r="A3" s="653" t="str">
        <f>"评估基准日："&amp;TEXT(基本信息输入表!M7,"yyyy年mm月dd日")</f>
        <v>评估基准日：2025年07月31日</v>
      </c>
      <c r="B3" s="654"/>
      <c r="C3" s="654"/>
      <c r="D3" s="654"/>
      <c r="E3" s="654"/>
      <c r="F3" s="654"/>
    </row>
    <row r="4" spans="1:7" ht="14.25" customHeight="1">
      <c r="A4" s="2"/>
      <c r="B4" s="2"/>
      <c r="C4" s="2"/>
      <c r="D4" s="2"/>
      <c r="E4" s="2"/>
      <c r="F4" s="17" t="s">
        <v>2538</v>
      </c>
    </row>
    <row r="5" spans="1:7" ht="15.75" customHeight="1">
      <c r="A5" s="3" t="str">
        <f>基本信息输入表!K6&amp;"："&amp;基本信息输入表!M6</f>
        <v>被评估单位：西安曲江影视投资（集团）有限公司</v>
      </c>
      <c r="F5" s="17" t="s">
        <v>561</v>
      </c>
    </row>
    <row r="6" spans="1:7" s="2" customFormat="1" ht="15.75" customHeight="1">
      <c r="A6" s="8" t="s">
        <v>127</v>
      </c>
      <c r="B6" s="8" t="s">
        <v>2460</v>
      </c>
      <c r="C6" s="8" t="s">
        <v>733</v>
      </c>
      <c r="D6" s="9" t="s">
        <v>412</v>
      </c>
      <c r="E6" s="8" t="s">
        <v>413</v>
      </c>
      <c r="F6" s="8" t="s">
        <v>143</v>
      </c>
      <c r="G6" s="2" t="s">
        <v>516</v>
      </c>
    </row>
    <row r="7" spans="1:7" ht="12.75" customHeight="1">
      <c r="A7" s="10" t="str">
        <f t="shared" ref="A7:A26" si="0">IF(B7="","",ROW()-6)</f>
        <v/>
      </c>
      <c r="B7" s="11"/>
      <c r="C7" s="12"/>
      <c r="D7" s="40"/>
      <c r="E7" s="40"/>
      <c r="F7" s="11"/>
      <c r="G7" s="2" t="s">
        <v>2539</v>
      </c>
    </row>
    <row r="8" spans="1:7" ht="12.75" customHeight="1">
      <c r="A8" s="10" t="str">
        <f t="shared" si="0"/>
        <v/>
      </c>
      <c r="B8" s="11"/>
      <c r="C8" s="12"/>
      <c r="D8" s="40"/>
      <c r="E8" s="40"/>
      <c r="F8" s="11"/>
      <c r="G8" s="2" t="s">
        <v>2540</v>
      </c>
    </row>
    <row r="9" spans="1:7" ht="12.75" customHeight="1">
      <c r="A9" s="10" t="str">
        <f t="shared" si="0"/>
        <v/>
      </c>
      <c r="B9" s="11"/>
      <c r="C9" s="12"/>
      <c r="D9" s="40"/>
      <c r="E9" s="40"/>
      <c r="F9" s="11"/>
      <c r="G9" s="2" t="s">
        <v>2541</v>
      </c>
    </row>
    <row r="10" spans="1:7" ht="12.75" customHeight="1">
      <c r="A10" s="10" t="str">
        <f t="shared" si="0"/>
        <v/>
      </c>
      <c r="B10" s="11"/>
      <c r="C10" s="12"/>
      <c r="D10" s="40"/>
      <c r="E10" s="40"/>
      <c r="F10" s="11"/>
      <c r="G10" s="2" t="s">
        <v>2542</v>
      </c>
    </row>
    <row r="11" spans="1:7" ht="12.75" customHeight="1">
      <c r="A11" s="10" t="str">
        <f t="shared" si="0"/>
        <v/>
      </c>
      <c r="B11" s="11"/>
      <c r="C11" s="12"/>
      <c r="D11" s="40"/>
      <c r="E11" s="40"/>
      <c r="F11" s="11"/>
      <c r="G11" s="2" t="s">
        <v>2543</v>
      </c>
    </row>
    <row r="12" spans="1:7" ht="12.75" customHeight="1">
      <c r="A12" s="10" t="str">
        <f t="shared" si="0"/>
        <v/>
      </c>
      <c r="B12" s="11"/>
      <c r="C12" s="12"/>
      <c r="D12" s="40"/>
      <c r="E12" s="40"/>
      <c r="F12" s="11"/>
      <c r="G12" s="2" t="s">
        <v>2544</v>
      </c>
    </row>
    <row r="13" spans="1:7" ht="12.75" customHeight="1">
      <c r="A13" s="10" t="str">
        <f t="shared" si="0"/>
        <v/>
      </c>
      <c r="B13" s="11"/>
      <c r="C13" s="12"/>
      <c r="D13" s="40"/>
      <c r="E13" s="40"/>
      <c r="F13" s="11"/>
      <c r="G13" s="2" t="s">
        <v>2545</v>
      </c>
    </row>
    <row r="14" spans="1:7" ht="12.75" customHeight="1">
      <c r="A14" s="10" t="str">
        <f t="shared" si="0"/>
        <v/>
      </c>
      <c r="B14" s="11"/>
      <c r="C14" s="12"/>
      <c r="D14" s="40"/>
      <c r="E14" s="40"/>
      <c r="F14" s="11"/>
      <c r="G14" s="2" t="s">
        <v>2546</v>
      </c>
    </row>
    <row r="15" spans="1:7" ht="12.75" customHeight="1">
      <c r="A15" s="10" t="str">
        <f t="shared" si="0"/>
        <v/>
      </c>
      <c r="B15" s="11"/>
      <c r="C15" s="12"/>
      <c r="D15" s="40"/>
      <c r="E15" s="40"/>
      <c r="F15" s="11"/>
      <c r="G15" s="2" t="s">
        <v>2547</v>
      </c>
    </row>
    <row r="16" spans="1:7" ht="12.75" customHeight="1">
      <c r="A16" s="10" t="str">
        <f t="shared" si="0"/>
        <v/>
      </c>
      <c r="B16" s="11"/>
      <c r="C16" s="12"/>
      <c r="D16" s="40"/>
      <c r="E16" s="40"/>
      <c r="F16" s="11"/>
      <c r="G16" s="2" t="s">
        <v>2548</v>
      </c>
    </row>
    <row r="17" spans="1:7" ht="12.75" customHeight="1">
      <c r="A17" s="10" t="str">
        <f t="shared" si="0"/>
        <v/>
      </c>
      <c r="B17" s="11"/>
      <c r="C17" s="12"/>
      <c r="D17" s="40"/>
      <c r="E17" s="40"/>
      <c r="F17" s="11"/>
      <c r="G17" s="2" t="s">
        <v>2549</v>
      </c>
    </row>
    <row r="18" spans="1:7" ht="12.75" customHeight="1">
      <c r="A18" s="10" t="str">
        <f t="shared" si="0"/>
        <v/>
      </c>
      <c r="B18" s="11"/>
      <c r="C18" s="12"/>
      <c r="D18" s="40"/>
      <c r="E18" s="40"/>
      <c r="F18" s="11"/>
      <c r="G18" s="2" t="s">
        <v>2550</v>
      </c>
    </row>
    <row r="19" spans="1:7" ht="12.75" customHeight="1">
      <c r="A19" s="10" t="str">
        <f t="shared" si="0"/>
        <v/>
      </c>
      <c r="B19" s="11"/>
      <c r="C19" s="12"/>
      <c r="D19" s="40"/>
      <c r="E19" s="40"/>
      <c r="F19" s="11"/>
      <c r="G19" s="2" t="s">
        <v>2551</v>
      </c>
    </row>
    <row r="20" spans="1:7" ht="12.75" customHeight="1">
      <c r="A20" s="10" t="str">
        <f t="shared" si="0"/>
        <v/>
      </c>
      <c r="B20" s="11"/>
      <c r="C20" s="12"/>
      <c r="D20" s="40"/>
      <c r="E20" s="40"/>
      <c r="F20" s="11"/>
      <c r="G20" s="2" t="s">
        <v>2552</v>
      </c>
    </row>
    <row r="21" spans="1:7" ht="12.75" customHeight="1">
      <c r="A21" s="10" t="str">
        <f t="shared" si="0"/>
        <v/>
      </c>
      <c r="B21" s="11"/>
      <c r="C21" s="12"/>
      <c r="D21" s="40"/>
      <c r="E21" s="40"/>
      <c r="F21" s="11"/>
      <c r="G21" s="2" t="s">
        <v>2553</v>
      </c>
    </row>
    <row r="22" spans="1:7" ht="12.75" customHeight="1">
      <c r="A22" s="10" t="str">
        <f t="shared" si="0"/>
        <v/>
      </c>
      <c r="B22" s="11"/>
      <c r="C22" s="12"/>
      <c r="D22" s="40"/>
      <c r="E22" s="40"/>
      <c r="F22" s="11"/>
      <c r="G22" s="2" t="s">
        <v>2554</v>
      </c>
    </row>
    <row r="23" spans="1:7" ht="12.75" customHeight="1">
      <c r="A23" s="10" t="str">
        <f t="shared" si="0"/>
        <v/>
      </c>
      <c r="B23" s="11"/>
      <c r="C23" s="12"/>
      <c r="D23" s="40"/>
      <c r="E23" s="40"/>
      <c r="F23" s="11"/>
      <c r="G23" s="2" t="s">
        <v>2555</v>
      </c>
    </row>
    <row r="24" spans="1:7" ht="12.75" customHeight="1">
      <c r="A24" s="10" t="str">
        <f t="shared" si="0"/>
        <v/>
      </c>
      <c r="B24" s="11"/>
      <c r="C24" s="12"/>
      <c r="D24" s="40"/>
      <c r="E24" s="40"/>
      <c r="F24" s="11"/>
      <c r="G24" s="2" t="s">
        <v>2556</v>
      </c>
    </row>
    <row r="25" spans="1:7" ht="12.75" customHeight="1">
      <c r="A25" s="10" t="str">
        <f t="shared" si="0"/>
        <v/>
      </c>
      <c r="B25" s="11"/>
      <c r="C25" s="12"/>
      <c r="D25" s="40"/>
      <c r="E25" s="40"/>
      <c r="F25" s="11"/>
      <c r="G25" s="2" t="s">
        <v>2557</v>
      </c>
    </row>
    <row r="26" spans="1:7" ht="12.75" customHeight="1">
      <c r="A26" s="10" t="str">
        <f t="shared" si="0"/>
        <v/>
      </c>
      <c r="B26" s="11"/>
      <c r="C26" s="12"/>
      <c r="D26" s="40"/>
      <c r="E26" s="40"/>
      <c r="F26" s="11"/>
      <c r="G26" s="2" t="s">
        <v>2558</v>
      </c>
    </row>
    <row r="27" spans="1:7" ht="15" customHeight="1">
      <c r="A27" s="659" t="s">
        <v>2536</v>
      </c>
      <c r="B27" s="677"/>
      <c r="C27" s="14"/>
      <c r="D27" s="47">
        <f>SUM(D7:D26)</f>
        <v>0</v>
      </c>
      <c r="E27" s="48">
        <f>SUM(E7:E26)</f>
        <v>0</v>
      </c>
      <c r="F27" s="16"/>
      <c r="G27" s="2"/>
    </row>
    <row r="28" spans="1:7" ht="15.75" customHeight="1">
      <c r="A28" s="3" t="str">
        <f>基本信息输入表!$K$6&amp;"填表人："&amp;基本信息输入表!$M$79</f>
        <v>被评估单位填表人：</v>
      </c>
      <c r="E28" s="3" t="str">
        <f>"评估人员："&amp;基本信息输入表!$Q$79</f>
        <v>评估人员：</v>
      </c>
      <c r="G28" s="3" t="s">
        <v>533</v>
      </c>
    </row>
    <row r="29" spans="1:7" ht="15.75" customHeight="1">
      <c r="A29" s="3" t="str">
        <f>"填表日期："&amp;YEAR(基本信息输入表!$O$79)&amp;"年"&amp;MONTH(基本信息输入表!$O$79)&amp;"月"&amp;DAY(基本信息输入表!$O$79)&amp;"日"</f>
        <v>填表日期：1900年1月0日</v>
      </c>
    </row>
  </sheetData>
  <mergeCells count="3">
    <mergeCell ref="A2:F2"/>
    <mergeCell ref="A3:F3"/>
    <mergeCell ref="A27:B27"/>
  </mergeCells>
  <phoneticPr fontId="33" type="noConversion"/>
  <hyperlinks>
    <hyperlink ref="A1" location="索引目录!A1" display="返回索引目录" xr:uid="{00000000-0004-0000-52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3">
    <pageSetUpPr fitToPage="1"/>
  </sheetPr>
  <dimension ref="A1:N29"/>
  <sheetViews>
    <sheetView showGridLines="0" topLeftCell="A5" zoomScale="96" zoomScaleNormal="96" workbookViewId="0">
      <selection activeCell="M8" sqref="M8:R8"/>
    </sheetView>
  </sheetViews>
  <sheetFormatPr defaultColWidth="9" defaultRowHeight="15.75" customHeight="1"/>
  <cols>
    <col min="1" max="1" width="7.75" style="3" customWidth="1"/>
    <col min="2" max="2" width="23" style="3" customWidth="1"/>
    <col min="3" max="3" width="11" style="3" customWidth="1"/>
    <col min="4" max="5" width="15.75" style="3" customWidth="1"/>
    <col min="6" max="6" width="12.25" style="3" customWidth="1"/>
    <col min="7" max="7" width="17.25" style="3" customWidth="1"/>
    <col min="8" max="9" width="9" style="3" customWidth="1"/>
    <col min="10" max="16384" width="9" style="3"/>
  </cols>
  <sheetData>
    <row r="1" spans="1:14" ht="15.75" customHeight="1">
      <c r="A1" s="4" t="s">
        <v>125</v>
      </c>
    </row>
    <row r="2" spans="1:14" s="1" customFormat="1" ht="30" customHeight="1">
      <c r="A2" s="651" t="s">
        <v>2559</v>
      </c>
      <c r="B2" s="652"/>
      <c r="C2" s="652"/>
      <c r="D2" s="652"/>
      <c r="E2" s="652"/>
      <c r="F2" s="652"/>
      <c r="G2" s="652"/>
      <c r="I2" s="3"/>
      <c r="J2" s="3"/>
      <c r="K2" s="3"/>
      <c r="L2" s="3"/>
      <c r="M2" s="3"/>
      <c r="N2" s="3"/>
    </row>
    <row r="3" spans="1:14" ht="15.75" customHeight="1">
      <c r="A3" s="653" t="str">
        <f>"评估基准日："&amp;TEXT(基本信息输入表!M7,"yyyy年mm月dd日")</f>
        <v>评估基准日：2025年07月31日</v>
      </c>
      <c r="B3" s="654"/>
      <c r="C3" s="654"/>
      <c r="D3" s="654"/>
      <c r="E3" s="654"/>
      <c r="F3" s="654"/>
      <c r="G3" s="654"/>
    </row>
    <row r="4" spans="1:14" ht="14.25" customHeight="1">
      <c r="A4" s="2"/>
      <c r="B4" s="2"/>
      <c r="C4" s="2"/>
      <c r="D4" s="2"/>
      <c r="E4" s="2"/>
      <c r="F4" s="2"/>
      <c r="G4" s="17" t="s">
        <v>2560</v>
      </c>
    </row>
    <row r="5" spans="1:14" ht="15.75" customHeight="1">
      <c r="A5" s="662" t="str">
        <f>基本信息输入表!K6&amp;"："&amp;基本信息输入表!M6</f>
        <v>被评估单位：西安曲江影视投资（集团）有限公司</v>
      </c>
      <c r="B5" s="676"/>
      <c r="C5" s="676"/>
      <c r="D5" s="676"/>
      <c r="G5" s="17" t="s">
        <v>561</v>
      </c>
    </row>
    <row r="6" spans="1:14" s="2" customFormat="1" ht="15.75" customHeight="1">
      <c r="A6" s="8" t="s">
        <v>127</v>
      </c>
      <c r="B6" s="8" t="s">
        <v>2460</v>
      </c>
      <c r="C6" s="8" t="s">
        <v>1494</v>
      </c>
      <c r="D6" s="9" t="s">
        <v>412</v>
      </c>
      <c r="E6" s="8" t="s">
        <v>413</v>
      </c>
      <c r="F6" s="8" t="s">
        <v>415</v>
      </c>
      <c r="G6" s="8" t="s">
        <v>143</v>
      </c>
      <c r="H6" s="2" t="s">
        <v>516</v>
      </c>
      <c r="I6" s="3"/>
      <c r="J6" s="3"/>
      <c r="K6" s="3"/>
      <c r="L6" s="3"/>
      <c r="M6" s="3"/>
      <c r="N6" s="3"/>
    </row>
    <row r="7" spans="1:14" ht="12.75" customHeight="1">
      <c r="A7" s="10" t="str">
        <f t="shared" ref="A7:A26" si="0">IF(B7="","",ROW()-6)</f>
        <v/>
      </c>
      <c r="B7" s="11"/>
      <c r="C7" s="12"/>
      <c r="D7" s="13"/>
      <c r="E7" s="13"/>
      <c r="F7" s="34" t="str">
        <f t="shared" ref="F7:F27" si="1">IF(D7=0,"",(E7-D7)/D7*100)</f>
        <v/>
      </c>
      <c r="G7" s="11"/>
      <c r="H7" s="2" t="s">
        <v>2561</v>
      </c>
    </row>
    <row r="8" spans="1:14" ht="12.75" customHeight="1">
      <c r="A8" s="10" t="str">
        <f t="shared" si="0"/>
        <v/>
      </c>
      <c r="B8" s="11"/>
      <c r="C8" s="12"/>
      <c r="D8" s="13"/>
      <c r="E8" s="13"/>
      <c r="F8" s="19" t="str">
        <f t="shared" si="1"/>
        <v/>
      </c>
      <c r="G8" s="11"/>
      <c r="H8" s="2" t="s">
        <v>2562</v>
      </c>
    </row>
    <row r="9" spans="1:14" ht="12.75" customHeight="1">
      <c r="A9" s="10" t="str">
        <f t="shared" si="0"/>
        <v/>
      </c>
      <c r="B9" s="11"/>
      <c r="C9" s="12"/>
      <c r="D9" s="13"/>
      <c r="E9" s="13"/>
      <c r="F9" s="19" t="str">
        <f t="shared" si="1"/>
        <v/>
      </c>
      <c r="G9" s="11"/>
      <c r="H9" s="2" t="s">
        <v>2563</v>
      </c>
    </row>
    <row r="10" spans="1:14" ht="12.75" customHeight="1">
      <c r="A10" s="10" t="str">
        <f t="shared" si="0"/>
        <v/>
      </c>
      <c r="B10" s="11"/>
      <c r="C10" s="12"/>
      <c r="D10" s="13"/>
      <c r="E10" s="13"/>
      <c r="F10" s="19" t="str">
        <f t="shared" si="1"/>
        <v/>
      </c>
      <c r="G10" s="11"/>
      <c r="H10" s="2" t="s">
        <v>2564</v>
      </c>
    </row>
    <row r="11" spans="1:14" ht="12.75" customHeight="1">
      <c r="A11" s="10" t="str">
        <f t="shared" si="0"/>
        <v/>
      </c>
      <c r="B11" s="11"/>
      <c r="C11" s="12"/>
      <c r="D11" s="13"/>
      <c r="E11" s="13"/>
      <c r="F11" s="19" t="str">
        <f t="shared" si="1"/>
        <v/>
      </c>
      <c r="G11" s="11"/>
      <c r="H11" s="2" t="s">
        <v>2565</v>
      </c>
    </row>
    <row r="12" spans="1:14" ht="12.75" customHeight="1">
      <c r="A12" s="10" t="str">
        <f t="shared" si="0"/>
        <v/>
      </c>
      <c r="B12" s="11"/>
      <c r="C12" s="12"/>
      <c r="D12" s="13"/>
      <c r="E12" s="13"/>
      <c r="F12" s="19" t="str">
        <f t="shared" si="1"/>
        <v/>
      </c>
      <c r="G12" s="11"/>
      <c r="H12" s="2" t="s">
        <v>2566</v>
      </c>
    </row>
    <row r="13" spans="1:14" ht="12.75" customHeight="1">
      <c r="A13" s="10" t="str">
        <f t="shared" si="0"/>
        <v/>
      </c>
      <c r="B13" s="11"/>
      <c r="C13" s="12"/>
      <c r="D13" s="13"/>
      <c r="E13" s="13"/>
      <c r="F13" s="19" t="str">
        <f t="shared" si="1"/>
        <v/>
      </c>
      <c r="G13" s="11"/>
      <c r="H13" s="2" t="s">
        <v>2567</v>
      </c>
    </row>
    <row r="14" spans="1:14" ht="12.75" customHeight="1">
      <c r="A14" s="10" t="str">
        <f t="shared" si="0"/>
        <v/>
      </c>
      <c r="B14" s="11"/>
      <c r="C14" s="12"/>
      <c r="D14" s="13"/>
      <c r="E14" s="13"/>
      <c r="F14" s="19" t="str">
        <f t="shared" si="1"/>
        <v/>
      </c>
      <c r="G14" s="11"/>
      <c r="H14" s="2" t="s">
        <v>2568</v>
      </c>
    </row>
    <row r="15" spans="1:14" ht="12.75" customHeight="1">
      <c r="A15" s="10" t="str">
        <f t="shared" si="0"/>
        <v/>
      </c>
      <c r="B15" s="11"/>
      <c r="C15" s="12"/>
      <c r="D15" s="13"/>
      <c r="E15" s="13"/>
      <c r="F15" s="19" t="str">
        <f t="shared" si="1"/>
        <v/>
      </c>
      <c r="G15" s="11"/>
      <c r="H15" s="2" t="s">
        <v>2569</v>
      </c>
    </row>
    <row r="16" spans="1:14" ht="12.75" customHeight="1">
      <c r="A16" s="10" t="str">
        <f t="shared" si="0"/>
        <v/>
      </c>
      <c r="B16" s="11"/>
      <c r="C16" s="12"/>
      <c r="D16" s="13"/>
      <c r="E16" s="13"/>
      <c r="F16" s="19" t="str">
        <f t="shared" si="1"/>
        <v/>
      </c>
      <c r="G16" s="11"/>
      <c r="H16" s="2" t="s">
        <v>2570</v>
      </c>
    </row>
    <row r="17" spans="1:8" ht="12.75" customHeight="1">
      <c r="A17" s="10" t="str">
        <f t="shared" si="0"/>
        <v/>
      </c>
      <c r="B17" s="11"/>
      <c r="C17" s="12"/>
      <c r="D17" s="13"/>
      <c r="E17" s="13"/>
      <c r="F17" s="19" t="str">
        <f t="shared" si="1"/>
        <v/>
      </c>
      <c r="G17" s="11"/>
      <c r="H17" s="2" t="s">
        <v>2571</v>
      </c>
    </row>
    <row r="18" spans="1:8" ht="12.75" customHeight="1">
      <c r="A18" s="10" t="str">
        <f t="shared" si="0"/>
        <v/>
      </c>
      <c r="B18" s="11"/>
      <c r="C18" s="12"/>
      <c r="D18" s="13"/>
      <c r="E18" s="13"/>
      <c r="F18" s="19" t="str">
        <f t="shared" si="1"/>
        <v/>
      </c>
      <c r="G18" s="11"/>
      <c r="H18" s="2" t="s">
        <v>2572</v>
      </c>
    </row>
    <row r="19" spans="1:8" ht="12.75" customHeight="1">
      <c r="A19" s="10" t="str">
        <f t="shared" si="0"/>
        <v/>
      </c>
      <c r="B19" s="11"/>
      <c r="C19" s="12"/>
      <c r="D19" s="13"/>
      <c r="E19" s="13"/>
      <c r="F19" s="19" t="str">
        <f t="shared" si="1"/>
        <v/>
      </c>
      <c r="G19" s="11"/>
      <c r="H19" s="2" t="s">
        <v>2573</v>
      </c>
    </row>
    <row r="20" spans="1:8" ht="12.75" customHeight="1">
      <c r="A20" s="10" t="str">
        <f t="shared" si="0"/>
        <v/>
      </c>
      <c r="B20" s="11"/>
      <c r="C20" s="12"/>
      <c r="D20" s="13"/>
      <c r="E20" s="13"/>
      <c r="F20" s="19" t="str">
        <f t="shared" si="1"/>
        <v/>
      </c>
      <c r="G20" s="11"/>
      <c r="H20" s="2" t="s">
        <v>2574</v>
      </c>
    </row>
    <row r="21" spans="1:8" ht="12.75" customHeight="1">
      <c r="A21" s="10" t="str">
        <f t="shared" si="0"/>
        <v/>
      </c>
      <c r="B21" s="11"/>
      <c r="C21" s="12"/>
      <c r="D21" s="13"/>
      <c r="E21" s="13"/>
      <c r="F21" s="19" t="str">
        <f t="shared" si="1"/>
        <v/>
      </c>
      <c r="G21" s="11"/>
      <c r="H21" s="2" t="s">
        <v>2575</v>
      </c>
    </row>
    <row r="22" spans="1:8" ht="12.75" customHeight="1">
      <c r="A22" s="10" t="str">
        <f t="shared" si="0"/>
        <v/>
      </c>
      <c r="B22" s="11"/>
      <c r="C22" s="12"/>
      <c r="D22" s="13"/>
      <c r="E22" s="13"/>
      <c r="F22" s="19" t="str">
        <f t="shared" si="1"/>
        <v/>
      </c>
      <c r="G22" s="11"/>
      <c r="H22" s="2" t="s">
        <v>2576</v>
      </c>
    </row>
    <row r="23" spans="1:8" ht="12.75" customHeight="1">
      <c r="A23" s="10" t="str">
        <f t="shared" si="0"/>
        <v/>
      </c>
      <c r="B23" s="11"/>
      <c r="C23" s="12"/>
      <c r="D23" s="13"/>
      <c r="E23" s="13"/>
      <c r="F23" s="19" t="str">
        <f t="shared" si="1"/>
        <v/>
      </c>
      <c r="G23" s="11"/>
      <c r="H23" s="2" t="s">
        <v>2577</v>
      </c>
    </row>
    <row r="24" spans="1:8" ht="12.75" customHeight="1">
      <c r="A24" s="10" t="str">
        <f t="shared" si="0"/>
        <v/>
      </c>
      <c r="B24" s="11"/>
      <c r="C24" s="12"/>
      <c r="D24" s="13"/>
      <c r="E24" s="13"/>
      <c r="F24" s="19" t="str">
        <f t="shared" si="1"/>
        <v/>
      </c>
      <c r="G24" s="11"/>
      <c r="H24" s="2" t="s">
        <v>2578</v>
      </c>
    </row>
    <row r="25" spans="1:8" ht="12.75" customHeight="1">
      <c r="A25" s="10" t="str">
        <f t="shared" si="0"/>
        <v/>
      </c>
      <c r="B25" s="11"/>
      <c r="C25" s="12"/>
      <c r="D25" s="13"/>
      <c r="E25" s="13"/>
      <c r="F25" s="19" t="str">
        <f t="shared" si="1"/>
        <v/>
      </c>
      <c r="G25" s="11"/>
      <c r="H25" s="2" t="s">
        <v>2579</v>
      </c>
    </row>
    <row r="26" spans="1:8" ht="12.75" customHeight="1">
      <c r="A26" s="10" t="str">
        <f t="shared" si="0"/>
        <v/>
      </c>
      <c r="B26" s="11"/>
      <c r="C26" s="12"/>
      <c r="D26" s="13"/>
      <c r="E26" s="13"/>
      <c r="F26" s="19" t="str">
        <f t="shared" si="1"/>
        <v/>
      </c>
      <c r="G26" s="11"/>
      <c r="H26" s="2" t="s">
        <v>2580</v>
      </c>
    </row>
    <row r="27" spans="1:8" ht="15.75" customHeight="1">
      <c r="A27" s="659" t="s">
        <v>2536</v>
      </c>
      <c r="B27" s="677"/>
      <c r="C27" s="14"/>
      <c r="D27" s="19">
        <f>SUM(D7:D26)</f>
        <v>0</v>
      </c>
      <c r="E27" s="19">
        <f>SUM(E7:E26)</f>
        <v>0</v>
      </c>
      <c r="F27" s="19" t="str">
        <f t="shared" si="1"/>
        <v/>
      </c>
      <c r="G27" s="16"/>
    </row>
    <row r="28" spans="1:8" ht="15.75" customHeight="1">
      <c r="A28" s="3" t="str">
        <f>基本信息输入表!$K$6&amp;"填表人："&amp;基本信息输入表!$M$80</f>
        <v>被评估单位填表人：</v>
      </c>
      <c r="E28" s="3" t="str">
        <f>"评估人员："&amp;基本信息输入表!$Q$80</f>
        <v>评估人员：</v>
      </c>
      <c r="H28" s="3" t="s">
        <v>533</v>
      </c>
    </row>
    <row r="29" spans="1:8" ht="15.75" customHeight="1">
      <c r="A29" s="3" t="str">
        <f>"填表日期："&amp;YEAR(基本信息输入表!$O$80)&amp;"年"&amp;MONTH(基本信息输入表!$O$80)&amp;"月"&amp;DAY(基本信息输入表!$O$80)&amp;"日"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53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4">
    <pageSetUpPr fitToPage="1"/>
  </sheetPr>
  <dimension ref="A1:G30"/>
  <sheetViews>
    <sheetView showGridLines="0" topLeftCell="A10" zoomScale="96" zoomScaleNormal="96" workbookViewId="0">
      <selection activeCell="M8" sqref="M8:R8"/>
    </sheetView>
  </sheetViews>
  <sheetFormatPr defaultColWidth="9" defaultRowHeight="15.75"/>
  <cols>
    <col min="1" max="1" width="9" style="42" customWidth="1"/>
    <col min="2" max="2" width="21.75" style="42" customWidth="1"/>
    <col min="3" max="5" width="18.75" style="42" customWidth="1"/>
    <col min="6" max="6" width="16.75" style="42" customWidth="1"/>
    <col min="7" max="8" width="9" style="42" customWidth="1"/>
    <col min="9" max="16384" width="9" style="42"/>
  </cols>
  <sheetData>
    <row r="1" spans="1:6">
      <c r="A1" s="4" t="s">
        <v>125</v>
      </c>
    </row>
    <row r="2" spans="1:6" s="41" customFormat="1" ht="22.5" customHeight="1">
      <c r="A2" s="651" t="s">
        <v>2581</v>
      </c>
      <c r="B2" s="735"/>
      <c r="C2" s="735"/>
      <c r="D2" s="735"/>
      <c r="E2" s="735"/>
      <c r="F2" s="735"/>
    </row>
    <row r="3" spans="1:6" ht="15.75" customHeight="1">
      <c r="A3" s="653" t="str">
        <f>"评估基准日："&amp;TEXT(基本信息输入表!M7,"yyyy年mm月dd日")</f>
        <v>评估基准日：2025年07月31日</v>
      </c>
      <c r="B3" s="586"/>
      <c r="C3" s="586"/>
      <c r="D3" s="586"/>
      <c r="E3" s="586"/>
      <c r="F3" s="586"/>
    </row>
    <row r="4" spans="1:6">
      <c r="A4" s="2"/>
      <c r="B4" s="2"/>
      <c r="C4" s="2"/>
      <c r="D4" s="2"/>
      <c r="E4" s="2"/>
      <c r="F4" s="17" t="s">
        <v>2582</v>
      </c>
    </row>
    <row r="5" spans="1:6">
      <c r="A5" s="662" t="str">
        <f>基本信息输入表!K6&amp;"："&amp;基本信息输入表!M6</f>
        <v>被评估单位：西安曲江影视投资（集团）有限公司</v>
      </c>
      <c r="B5" s="634"/>
      <c r="C5" s="634"/>
      <c r="D5" s="3"/>
      <c r="E5" s="3"/>
      <c r="F5" s="17" t="s">
        <v>383</v>
      </c>
    </row>
    <row r="6" spans="1:6">
      <c r="A6" s="32" t="s">
        <v>491</v>
      </c>
      <c r="B6" s="32" t="s">
        <v>436</v>
      </c>
      <c r="C6" s="32" t="s">
        <v>412</v>
      </c>
      <c r="D6" s="32" t="s">
        <v>413</v>
      </c>
      <c r="E6" s="43" t="s">
        <v>1548</v>
      </c>
      <c r="F6" s="32" t="s">
        <v>415</v>
      </c>
    </row>
    <row r="7" spans="1:6">
      <c r="A7" s="32" t="s">
        <v>2583</v>
      </c>
      <c r="B7" s="44" t="s">
        <v>40</v>
      </c>
      <c r="C7" s="45">
        <f>'5-1短期借款'!I27</f>
        <v>0</v>
      </c>
      <c r="D7" s="45">
        <f>'5-1短期借款'!J27</f>
        <v>0</v>
      </c>
      <c r="E7" s="34">
        <f t="shared" ref="E7:E18" si="0">D7-C7</f>
        <v>0</v>
      </c>
      <c r="F7" s="19" t="str">
        <f t="shared" ref="F7:F18" si="1">IF(C7=0,"",E7/C7*100)</f>
        <v/>
      </c>
    </row>
    <row r="8" spans="1:6">
      <c r="A8" s="32" t="s">
        <v>2584</v>
      </c>
      <c r="B8" s="44" t="s">
        <v>42</v>
      </c>
      <c r="C8" s="45">
        <f>'5-2交易性金融负债'!G27</f>
        <v>0</v>
      </c>
      <c r="D8" s="45">
        <f>'5-2交易性金融负债'!H27</f>
        <v>0</v>
      </c>
      <c r="E8" s="34">
        <f t="shared" si="0"/>
        <v>0</v>
      </c>
      <c r="F8" s="19" t="str">
        <f t="shared" si="1"/>
        <v/>
      </c>
    </row>
    <row r="9" spans="1:6">
      <c r="A9" s="32" t="s">
        <v>2585</v>
      </c>
      <c r="B9" s="44" t="s">
        <v>44</v>
      </c>
      <c r="C9" s="45">
        <f>'5-3应付票据'!F27</f>
        <v>0</v>
      </c>
      <c r="D9" s="45">
        <f>'5-3应付票据'!G27</f>
        <v>0</v>
      </c>
      <c r="E9" s="34">
        <f t="shared" si="0"/>
        <v>0</v>
      </c>
      <c r="F9" s="19" t="str">
        <f t="shared" si="1"/>
        <v/>
      </c>
    </row>
    <row r="10" spans="1:6">
      <c r="A10" s="32" t="s">
        <v>2586</v>
      </c>
      <c r="B10" s="44" t="s">
        <v>47</v>
      </c>
      <c r="C10" s="45">
        <f>'5-4应付账款'!G27</f>
        <v>0</v>
      </c>
      <c r="D10" s="45">
        <f>'5-4应付账款'!H27</f>
        <v>0</v>
      </c>
      <c r="E10" s="34">
        <f t="shared" si="0"/>
        <v>0</v>
      </c>
      <c r="F10" s="19" t="str">
        <f t="shared" si="1"/>
        <v/>
      </c>
    </row>
    <row r="11" spans="1:6">
      <c r="A11" s="32" t="s">
        <v>2587</v>
      </c>
      <c r="B11" s="46" t="s">
        <v>49</v>
      </c>
      <c r="C11" s="45">
        <f>'5-5预收款项'!G27</f>
        <v>0</v>
      </c>
      <c r="D11" s="45">
        <f>'5-5预收款项'!H27</f>
        <v>0</v>
      </c>
      <c r="E11" s="34">
        <f t="shared" si="0"/>
        <v>0</v>
      </c>
      <c r="F11" s="19" t="str">
        <f t="shared" si="1"/>
        <v/>
      </c>
    </row>
    <row r="12" spans="1:6">
      <c r="A12" s="32" t="s">
        <v>2588</v>
      </c>
      <c r="B12" s="44" t="s">
        <v>181</v>
      </c>
      <c r="C12" s="45">
        <f>'5-6职工薪酬'!D27</f>
        <v>0</v>
      </c>
      <c r="D12" s="45">
        <f>'5-6职工薪酬'!E27</f>
        <v>0</v>
      </c>
      <c r="E12" s="34">
        <f t="shared" si="0"/>
        <v>0</v>
      </c>
      <c r="F12" s="19" t="str">
        <f t="shared" si="1"/>
        <v/>
      </c>
    </row>
    <row r="13" spans="1:6">
      <c r="A13" s="32" t="s">
        <v>2589</v>
      </c>
      <c r="B13" s="44" t="s">
        <v>53</v>
      </c>
      <c r="C13" s="45">
        <f>'5-7应交税费'!E27</f>
        <v>0</v>
      </c>
      <c r="D13" s="45">
        <f>'5-7应交税费'!F27</f>
        <v>0</v>
      </c>
      <c r="E13" s="34">
        <f t="shared" si="0"/>
        <v>0</v>
      </c>
      <c r="F13" s="19" t="str">
        <f t="shared" si="1"/>
        <v/>
      </c>
    </row>
    <row r="14" spans="1:6">
      <c r="A14" s="32" t="s">
        <v>2590</v>
      </c>
      <c r="B14" s="44" t="s">
        <v>55</v>
      </c>
      <c r="C14" s="45">
        <f>'5-8应付利息'!G27</f>
        <v>0</v>
      </c>
      <c r="D14" s="45">
        <f>'5-8应付利息'!H27</f>
        <v>0</v>
      </c>
      <c r="E14" s="34">
        <f t="shared" si="0"/>
        <v>0</v>
      </c>
      <c r="F14" s="19" t="str">
        <f t="shared" si="1"/>
        <v/>
      </c>
    </row>
    <row r="15" spans="1:6">
      <c r="A15" s="32" t="s">
        <v>2591</v>
      </c>
      <c r="B15" s="44" t="s">
        <v>57</v>
      </c>
      <c r="C15" s="45">
        <f>'5-9应付股利（利润）'!E27</f>
        <v>0</v>
      </c>
      <c r="D15" s="45">
        <f>'5-9应付股利（利润）'!F27</f>
        <v>0</v>
      </c>
      <c r="E15" s="34">
        <f t="shared" si="0"/>
        <v>0</v>
      </c>
      <c r="F15" s="19" t="str">
        <f t="shared" si="1"/>
        <v/>
      </c>
    </row>
    <row r="16" spans="1:6">
      <c r="A16" s="32" t="s">
        <v>2592</v>
      </c>
      <c r="B16" s="44" t="s">
        <v>59</v>
      </c>
      <c r="C16" s="45">
        <f>'5-10其他应付款'!G27</f>
        <v>0</v>
      </c>
      <c r="D16" s="45">
        <f>'5-10其他应付款'!H27</f>
        <v>0</v>
      </c>
      <c r="E16" s="34">
        <f t="shared" si="0"/>
        <v>0</v>
      </c>
      <c r="F16" s="19" t="str">
        <f t="shared" si="1"/>
        <v/>
      </c>
    </row>
    <row r="17" spans="1:7">
      <c r="A17" s="32" t="s">
        <v>2593</v>
      </c>
      <c r="B17" s="44" t="s">
        <v>61</v>
      </c>
      <c r="C17" s="45">
        <f>'5-11一年到期非流动负债'!F27</f>
        <v>0</v>
      </c>
      <c r="D17" s="45">
        <f>'5-11一年到期非流动负债'!G27</f>
        <v>0</v>
      </c>
      <c r="E17" s="34">
        <f t="shared" si="0"/>
        <v>0</v>
      </c>
      <c r="F17" s="19" t="str">
        <f t="shared" si="1"/>
        <v/>
      </c>
    </row>
    <row r="18" spans="1:7">
      <c r="A18" s="32" t="s">
        <v>2594</v>
      </c>
      <c r="B18" s="44" t="s">
        <v>63</v>
      </c>
      <c r="C18" s="45">
        <f>'5-12其他流动负债'!E27</f>
        <v>0</v>
      </c>
      <c r="D18" s="45">
        <f>'5-12其他流动负债'!F27</f>
        <v>0</v>
      </c>
      <c r="E18" s="34">
        <f t="shared" si="0"/>
        <v>0</v>
      </c>
      <c r="F18" s="19" t="str">
        <f t="shared" si="1"/>
        <v/>
      </c>
    </row>
    <row r="19" spans="1:7">
      <c r="A19" s="32"/>
      <c r="B19" s="44"/>
      <c r="C19" s="45"/>
      <c r="D19" s="34"/>
      <c r="E19" s="34"/>
      <c r="F19" s="19"/>
    </row>
    <row r="20" spans="1:7">
      <c r="A20" s="32"/>
      <c r="B20" s="44"/>
      <c r="C20" s="45"/>
      <c r="D20" s="34"/>
      <c r="E20" s="34"/>
      <c r="F20" s="19"/>
    </row>
    <row r="21" spans="1:7">
      <c r="A21" s="32"/>
      <c r="B21" s="44"/>
      <c r="C21" s="45"/>
      <c r="D21" s="34"/>
      <c r="E21" s="34"/>
      <c r="F21" s="19"/>
    </row>
    <row r="22" spans="1:7">
      <c r="A22" s="32"/>
      <c r="B22" s="44"/>
      <c r="C22" s="45"/>
      <c r="D22" s="34"/>
      <c r="E22" s="34"/>
      <c r="F22" s="19"/>
    </row>
    <row r="23" spans="1:7">
      <c r="A23" s="32"/>
      <c r="B23" s="44"/>
      <c r="C23" s="45"/>
      <c r="D23" s="34"/>
      <c r="E23" s="34"/>
      <c r="F23" s="19"/>
    </row>
    <row r="24" spans="1:7">
      <c r="A24" s="32"/>
      <c r="B24" s="44"/>
      <c r="C24" s="45"/>
      <c r="D24" s="34"/>
      <c r="E24" s="34"/>
      <c r="F24" s="19"/>
    </row>
    <row r="25" spans="1:7">
      <c r="A25" s="32"/>
      <c r="B25" s="44"/>
      <c r="C25" s="45"/>
      <c r="D25" s="34"/>
      <c r="E25" s="34"/>
      <c r="F25" s="19"/>
    </row>
    <row r="26" spans="1:7">
      <c r="A26" s="32"/>
      <c r="B26" s="44"/>
      <c r="C26" s="45"/>
      <c r="D26" s="34"/>
      <c r="E26" s="34"/>
      <c r="F26" s="19"/>
    </row>
    <row r="27" spans="1:7">
      <c r="A27" s="32"/>
      <c r="B27" s="44"/>
      <c r="C27" s="45"/>
      <c r="D27" s="34"/>
      <c r="E27" s="34"/>
      <c r="F27" s="19"/>
    </row>
    <row r="28" spans="1:7">
      <c r="A28" s="658" t="s">
        <v>392</v>
      </c>
      <c r="B28" s="601"/>
      <c r="C28" s="45">
        <f>SUM(C7:C27)</f>
        <v>0</v>
      </c>
      <c r="D28" s="45">
        <f>SUM(D7:D27)</f>
        <v>0</v>
      </c>
      <c r="E28" s="34">
        <f>D28-C28</f>
        <v>0</v>
      </c>
      <c r="F28" s="19" t="str">
        <f>IF(C28=0,"",E28/C28*100)</f>
        <v/>
      </c>
    </row>
    <row r="29" spans="1:7" s="3" customFormat="1" ht="15.75" customHeight="1">
      <c r="D29" s="3" t="str">
        <f>"评估人员："&amp;基本信息输入表!$Q$81</f>
        <v>评估人员：</v>
      </c>
      <c r="G29" s="35" t="s">
        <v>432</v>
      </c>
    </row>
    <row r="30" spans="1:7" s="3" customFormat="1" ht="15.75" customHeight="1">
      <c r="G30" s="35"/>
    </row>
  </sheetData>
  <mergeCells count="4">
    <mergeCell ref="A2:F2"/>
    <mergeCell ref="A3:F3"/>
    <mergeCell ref="A5:C5"/>
    <mergeCell ref="A28:B28"/>
  </mergeCells>
  <phoneticPr fontId="33" type="noConversion"/>
  <hyperlinks>
    <hyperlink ref="A1" location="索引目录!A1" display="返回索引目录" xr:uid="{00000000-0004-0000-54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5">
    <pageSetUpPr fitToPage="1"/>
  </sheetPr>
  <dimension ref="A1:M29"/>
  <sheetViews>
    <sheetView showGridLines="0" zoomScale="96" zoomScaleNormal="96" workbookViewId="0">
      <selection activeCell="M8" sqref="M8:R8"/>
    </sheetView>
  </sheetViews>
  <sheetFormatPr defaultColWidth="9" defaultRowHeight="15.75" customHeight="1"/>
  <cols>
    <col min="1" max="1" width="8.75" style="3" customWidth="1"/>
    <col min="2" max="2" width="19.75" style="3" customWidth="1"/>
    <col min="3" max="3" width="9.25" style="3" customWidth="1"/>
    <col min="4" max="4" width="7.5" style="3" customWidth="1"/>
    <col min="5" max="5" width="7.75" style="3" customWidth="1"/>
    <col min="6" max="7" width="7.25" style="3" customWidth="1"/>
    <col min="8" max="8" width="10.75" style="3" customWidth="1"/>
    <col min="9" max="10" width="15.75" style="3" customWidth="1"/>
    <col min="11" max="11" width="12.75" style="3" customWidth="1"/>
    <col min="12" max="12" width="10.75" style="3" customWidth="1"/>
    <col min="13" max="14" width="9" style="3" customWidth="1"/>
    <col min="15" max="16384" width="9" style="3"/>
  </cols>
  <sheetData>
    <row r="1" spans="1:13" ht="15.75" customHeight="1">
      <c r="A1" s="4" t="s">
        <v>125</v>
      </c>
    </row>
    <row r="2" spans="1:13" s="1" customFormat="1" ht="30" customHeight="1">
      <c r="A2" s="651" t="s">
        <v>2595</v>
      </c>
      <c r="B2" s="652"/>
      <c r="C2" s="652"/>
      <c r="D2" s="652"/>
      <c r="E2" s="652"/>
      <c r="F2" s="652"/>
      <c r="G2" s="652"/>
      <c r="H2" s="652"/>
      <c r="I2" s="652"/>
      <c r="J2" s="652"/>
      <c r="K2" s="652"/>
      <c r="L2" s="652"/>
    </row>
    <row r="3" spans="1:13" ht="15.75" customHeight="1">
      <c r="A3" s="653" t="str">
        <f>"评估基准日："&amp;TEXT(基本信息输入表!M7,"yyyy年mm月dd日")</f>
        <v>评估基准日：2025年07月31日</v>
      </c>
      <c r="B3" s="654"/>
      <c r="C3" s="654"/>
      <c r="D3" s="654"/>
      <c r="E3" s="654"/>
      <c r="F3" s="654"/>
      <c r="G3" s="654"/>
      <c r="H3" s="654"/>
      <c r="I3" s="654"/>
      <c r="J3" s="654"/>
      <c r="K3" s="654"/>
      <c r="L3" s="654"/>
    </row>
    <row r="4" spans="1:13" ht="14.25" customHeight="1">
      <c r="A4" s="2"/>
      <c r="B4" s="2"/>
      <c r="C4" s="2"/>
      <c r="D4" s="2"/>
      <c r="E4" s="2"/>
      <c r="F4" s="2"/>
      <c r="G4" s="2"/>
      <c r="H4" s="2"/>
      <c r="I4" s="2"/>
      <c r="J4" s="2"/>
      <c r="K4" s="2"/>
      <c r="L4" s="17" t="s">
        <v>2596</v>
      </c>
    </row>
    <row r="5" spans="1:13" ht="15.75" customHeight="1">
      <c r="A5" s="3" t="str">
        <f>基本信息输入表!K6&amp;"："&amp;基本信息输入表!M6</f>
        <v>被评估单位：西安曲江影视投资（集团）有限公司</v>
      </c>
      <c r="L5" s="17" t="s">
        <v>561</v>
      </c>
    </row>
    <row r="6" spans="1:13" s="2" customFormat="1" ht="15.75" customHeight="1">
      <c r="A6" s="8" t="s">
        <v>127</v>
      </c>
      <c r="B6" s="8" t="s">
        <v>2597</v>
      </c>
      <c r="C6" s="8" t="s">
        <v>2598</v>
      </c>
      <c r="D6" s="8" t="s">
        <v>733</v>
      </c>
      <c r="E6" s="8" t="s">
        <v>1302</v>
      </c>
      <c r="F6" s="8" t="s">
        <v>2599</v>
      </c>
      <c r="G6" s="8" t="s">
        <v>513</v>
      </c>
      <c r="H6" s="8" t="s">
        <v>2600</v>
      </c>
      <c r="I6" s="9" t="s">
        <v>412</v>
      </c>
      <c r="J6" s="8" t="s">
        <v>413</v>
      </c>
      <c r="K6" s="8" t="s">
        <v>2601</v>
      </c>
      <c r="L6" s="8" t="s">
        <v>143</v>
      </c>
      <c r="M6" s="2" t="s">
        <v>516</v>
      </c>
    </row>
    <row r="7" spans="1:13" ht="12.75" customHeight="1">
      <c r="A7" s="10" t="str">
        <f t="shared" ref="A7:A26" si="0">IF(B7="","",ROW()-6)</f>
        <v/>
      </c>
      <c r="B7" s="11"/>
      <c r="C7" s="11"/>
      <c r="D7" s="12"/>
      <c r="E7" s="12"/>
      <c r="F7" s="28"/>
      <c r="G7" s="11"/>
      <c r="H7" s="13"/>
      <c r="I7" s="13"/>
      <c r="J7" s="13"/>
      <c r="K7" s="13"/>
      <c r="L7" s="11"/>
      <c r="M7" s="2" t="s">
        <v>2602</v>
      </c>
    </row>
    <row r="8" spans="1:13" ht="12.75" customHeight="1">
      <c r="A8" s="10" t="str">
        <f t="shared" si="0"/>
        <v/>
      </c>
      <c r="B8" s="11"/>
      <c r="C8" s="11"/>
      <c r="D8" s="12"/>
      <c r="E8" s="12"/>
      <c r="F8" s="28"/>
      <c r="G8" s="11"/>
      <c r="H8" s="13"/>
      <c r="I8" s="13"/>
      <c r="J8" s="13"/>
      <c r="K8" s="13"/>
      <c r="L8" s="11"/>
      <c r="M8" s="2" t="s">
        <v>2603</v>
      </c>
    </row>
    <row r="9" spans="1:13" ht="12.75" customHeight="1">
      <c r="A9" s="10" t="str">
        <f t="shared" si="0"/>
        <v/>
      </c>
      <c r="B9" s="11"/>
      <c r="C9" s="11"/>
      <c r="D9" s="12"/>
      <c r="E9" s="12"/>
      <c r="F9" s="28"/>
      <c r="G9" s="11"/>
      <c r="H9" s="13"/>
      <c r="I9" s="13"/>
      <c r="J9" s="13"/>
      <c r="K9" s="13"/>
      <c r="L9" s="11"/>
      <c r="M9" s="2" t="s">
        <v>2604</v>
      </c>
    </row>
    <row r="10" spans="1:13" ht="12.75" customHeight="1">
      <c r="A10" s="10" t="str">
        <f t="shared" si="0"/>
        <v/>
      </c>
      <c r="B10" s="11"/>
      <c r="C10" s="11"/>
      <c r="D10" s="12"/>
      <c r="E10" s="12"/>
      <c r="F10" s="28"/>
      <c r="G10" s="11"/>
      <c r="H10" s="13"/>
      <c r="I10" s="13"/>
      <c r="J10" s="13"/>
      <c r="K10" s="13"/>
      <c r="L10" s="11"/>
      <c r="M10" s="2" t="s">
        <v>2605</v>
      </c>
    </row>
    <row r="11" spans="1:13" ht="12.75" customHeight="1">
      <c r="A11" s="10" t="str">
        <f t="shared" si="0"/>
        <v/>
      </c>
      <c r="B11" s="11"/>
      <c r="C11" s="11"/>
      <c r="D11" s="12"/>
      <c r="E11" s="12"/>
      <c r="F11" s="28"/>
      <c r="G11" s="11"/>
      <c r="H11" s="13"/>
      <c r="I11" s="13"/>
      <c r="J11" s="13"/>
      <c r="K11" s="13"/>
      <c r="L11" s="11"/>
      <c r="M11" s="2" t="s">
        <v>2606</v>
      </c>
    </row>
    <row r="12" spans="1:13" ht="12.75" customHeight="1">
      <c r="A12" s="10" t="str">
        <f t="shared" si="0"/>
        <v/>
      </c>
      <c r="B12" s="11"/>
      <c r="C12" s="11"/>
      <c r="D12" s="12"/>
      <c r="E12" s="12"/>
      <c r="F12" s="28"/>
      <c r="G12" s="11"/>
      <c r="H12" s="13"/>
      <c r="I12" s="13"/>
      <c r="J12" s="13"/>
      <c r="K12" s="13"/>
      <c r="L12" s="11"/>
      <c r="M12" s="2" t="s">
        <v>2607</v>
      </c>
    </row>
    <row r="13" spans="1:13" ht="12.75" customHeight="1">
      <c r="A13" s="10" t="str">
        <f t="shared" si="0"/>
        <v/>
      </c>
      <c r="B13" s="11"/>
      <c r="C13" s="11"/>
      <c r="D13" s="12"/>
      <c r="E13" s="12"/>
      <c r="F13" s="28"/>
      <c r="G13" s="11"/>
      <c r="H13" s="13"/>
      <c r="I13" s="13"/>
      <c r="J13" s="13"/>
      <c r="K13" s="13"/>
      <c r="L13" s="11"/>
      <c r="M13" s="2" t="s">
        <v>2608</v>
      </c>
    </row>
    <row r="14" spans="1:13" ht="12.75" customHeight="1">
      <c r="A14" s="10" t="str">
        <f t="shared" si="0"/>
        <v/>
      </c>
      <c r="B14" s="11"/>
      <c r="C14" s="11"/>
      <c r="D14" s="12"/>
      <c r="E14" s="12"/>
      <c r="F14" s="28"/>
      <c r="G14" s="11"/>
      <c r="H14" s="13"/>
      <c r="I14" s="13"/>
      <c r="J14" s="13"/>
      <c r="K14" s="13"/>
      <c r="L14" s="11"/>
      <c r="M14" s="2" t="s">
        <v>2609</v>
      </c>
    </row>
    <row r="15" spans="1:13" ht="12.75" customHeight="1">
      <c r="A15" s="10" t="str">
        <f t="shared" si="0"/>
        <v/>
      </c>
      <c r="B15" s="11"/>
      <c r="C15" s="11"/>
      <c r="D15" s="12"/>
      <c r="E15" s="12"/>
      <c r="F15" s="28"/>
      <c r="G15" s="11"/>
      <c r="H15" s="13"/>
      <c r="I15" s="13"/>
      <c r="J15" s="13"/>
      <c r="K15" s="13"/>
      <c r="L15" s="11"/>
      <c r="M15" s="2" t="s">
        <v>2610</v>
      </c>
    </row>
    <row r="16" spans="1:13" ht="12.75" customHeight="1">
      <c r="A16" s="10" t="str">
        <f t="shared" si="0"/>
        <v/>
      </c>
      <c r="B16" s="11"/>
      <c r="C16" s="11"/>
      <c r="D16" s="12"/>
      <c r="E16" s="12"/>
      <c r="F16" s="28"/>
      <c r="G16" s="11"/>
      <c r="H16" s="13"/>
      <c r="I16" s="13"/>
      <c r="J16" s="13"/>
      <c r="K16" s="13"/>
      <c r="L16" s="11"/>
      <c r="M16" s="2" t="s">
        <v>2611</v>
      </c>
    </row>
    <row r="17" spans="1:13" ht="12.75" customHeight="1">
      <c r="A17" s="10" t="str">
        <f t="shared" si="0"/>
        <v/>
      </c>
      <c r="B17" s="11"/>
      <c r="C17" s="11"/>
      <c r="D17" s="12"/>
      <c r="E17" s="12"/>
      <c r="F17" s="28"/>
      <c r="G17" s="11"/>
      <c r="H17" s="13"/>
      <c r="I17" s="13"/>
      <c r="J17" s="13"/>
      <c r="K17" s="13"/>
      <c r="L17" s="11"/>
      <c r="M17" s="2" t="s">
        <v>2612</v>
      </c>
    </row>
    <row r="18" spans="1:13" ht="12.75" customHeight="1">
      <c r="A18" s="10" t="str">
        <f t="shared" si="0"/>
        <v/>
      </c>
      <c r="B18" s="11"/>
      <c r="C18" s="11"/>
      <c r="D18" s="12"/>
      <c r="E18" s="12"/>
      <c r="F18" s="28"/>
      <c r="G18" s="11"/>
      <c r="H18" s="13"/>
      <c r="I18" s="13"/>
      <c r="J18" s="13"/>
      <c r="K18" s="13"/>
      <c r="L18" s="11"/>
      <c r="M18" s="2" t="s">
        <v>2613</v>
      </c>
    </row>
    <row r="19" spans="1:13" ht="12.75" customHeight="1">
      <c r="A19" s="10" t="str">
        <f t="shared" si="0"/>
        <v/>
      </c>
      <c r="B19" s="11"/>
      <c r="C19" s="11"/>
      <c r="D19" s="12"/>
      <c r="E19" s="12"/>
      <c r="F19" s="28"/>
      <c r="G19" s="11"/>
      <c r="H19" s="13"/>
      <c r="I19" s="13"/>
      <c r="J19" s="13"/>
      <c r="K19" s="13"/>
      <c r="L19" s="11"/>
      <c r="M19" s="2" t="s">
        <v>2614</v>
      </c>
    </row>
    <row r="20" spans="1:13" ht="12.75" customHeight="1">
      <c r="A20" s="10" t="str">
        <f t="shared" si="0"/>
        <v/>
      </c>
      <c r="B20" s="11"/>
      <c r="C20" s="11"/>
      <c r="D20" s="12"/>
      <c r="E20" s="12"/>
      <c r="F20" s="28"/>
      <c r="G20" s="11"/>
      <c r="H20" s="13"/>
      <c r="I20" s="13"/>
      <c r="J20" s="13"/>
      <c r="K20" s="13"/>
      <c r="L20" s="11"/>
      <c r="M20" s="2" t="s">
        <v>2615</v>
      </c>
    </row>
    <row r="21" spans="1:13" ht="12.75" customHeight="1">
      <c r="A21" s="10" t="str">
        <f t="shared" si="0"/>
        <v/>
      </c>
      <c r="B21" s="11"/>
      <c r="C21" s="11"/>
      <c r="D21" s="12"/>
      <c r="E21" s="12"/>
      <c r="F21" s="28"/>
      <c r="G21" s="11"/>
      <c r="H21" s="13"/>
      <c r="I21" s="13"/>
      <c r="J21" s="13"/>
      <c r="K21" s="13"/>
      <c r="L21" s="11"/>
      <c r="M21" s="2" t="s">
        <v>2616</v>
      </c>
    </row>
    <row r="22" spans="1:13" ht="12.75" customHeight="1">
      <c r="A22" s="10" t="str">
        <f t="shared" si="0"/>
        <v/>
      </c>
      <c r="B22" s="11"/>
      <c r="C22" s="11"/>
      <c r="D22" s="12"/>
      <c r="E22" s="12"/>
      <c r="F22" s="28"/>
      <c r="G22" s="11"/>
      <c r="H22" s="13"/>
      <c r="I22" s="13"/>
      <c r="J22" s="13"/>
      <c r="K22" s="13"/>
      <c r="L22" s="11"/>
      <c r="M22" s="2" t="s">
        <v>2617</v>
      </c>
    </row>
    <row r="23" spans="1:13" ht="12.75" customHeight="1">
      <c r="A23" s="10" t="str">
        <f t="shared" si="0"/>
        <v/>
      </c>
      <c r="B23" s="11"/>
      <c r="C23" s="11"/>
      <c r="D23" s="12"/>
      <c r="E23" s="12"/>
      <c r="F23" s="28"/>
      <c r="G23" s="11"/>
      <c r="H23" s="13"/>
      <c r="I23" s="13"/>
      <c r="J23" s="13"/>
      <c r="K23" s="13"/>
      <c r="L23" s="11"/>
      <c r="M23" s="2" t="s">
        <v>2618</v>
      </c>
    </row>
    <row r="24" spans="1:13" ht="12.75" customHeight="1">
      <c r="A24" s="10" t="str">
        <f t="shared" si="0"/>
        <v/>
      </c>
      <c r="B24" s="11"/>
      <c r="C24" s="11"/>
      <c r="D24" s="12"/>
      <c r="E24" s="12"/>
      <c r="F24" s="28"/>
      <c r="G24" s="11"/>
      <c r="H24" s="13"/>
      <c r="I24" s="13"/>
      <c r="J24" s="13"/>
      <c r="K24" s="13"/>
      <c r="L24" s="11"/>
      <c r="M24" s="2" t="s">
        <v>2619</v>
      </c>
    </row>
    <row r="25" spans="1:13" ht="12.75" customHeight="1">
      <c r="A25" s="10" t="str">
        <f t="shared" si="0"/>
        <v/>
      </c>
      <c r="B25" s="11"/>
      <c r="C25" s="11"/>
      <c r="D25" s="12"/>
      <c r="E25" s="12"/>
      <c r="F25" s="28"/>
      <c r="G25" s="11"/>
      <c r="H25" s="13"/>
      <c r="I25" s="13"/>
      <c r="J25" s="13"/>
      <c r="K25" s="13"/>
      <c r="L25" s="11"/>
      <c r="M25" s="2" t="s">
        <v>2620</v>
      </c>
    </row>
    <row r="26" spans="1:13" ht="12.75" customHeight="1">
      <c r="A26" s="10" t="str">
        <f t="shared" si="0"/>
        <v/>
      </c>
      <c r="B26" s="11"/>
      <c r="C26" s="11"/>
      <c r="D26" s="12"/>
      <c r="E26" s="12"/>
      <c r="F26" s="28"/>
      <c r="G26" s="11"/>
      <c r="H26" s="13"/>
      <c r="I26" s="13"/>
      <c r="J26" s="13"/>
      <c r="K26" s="13"/>
      <c r="L26" s="11"/>
      <c r="M26" s="2" t="s">
        <v>2621</v>
      </c>
    </row>
    <row r="27" spans="1:13" ht="15.75" customHeight="1">
      <c r="A27" s="659" t="s">
        <v>779</v>
      </c>
      <c r="B27" s="677"/>
      <c r="C27" s="31"/>
      <c r="D27" s="14"/>
      <c r="E27" s="14"/>
      <c r="F27" s="29"/>
      <c r="G27" s="14"/>
      <c r="H27" s="19"/>
      <c r="I27" s="19">
        <f>SUM(I7:I26)</f>
        <v>0</v>
      </c>
      <c r="J27" s="19">
        <f>SUM(J7:J26)</f>
        <v>0</v>
      </c>
      <c r="K27" s="19"/>
      <c r="L27" s="16"/>
    </row>
    <row r="28" spans="1:13" ht="15.75" customHeight="1">
      <c r="A28" s="3" t="str">
        <f>基本信息输入表!$K$6&amp;"填表人："&amp;基本信息输入表!$M$82</f>
        <v>被评估单位填表人：</v>
      </c>
      <c r="J28" s="3" t="str">
        <f>"评估人员："&amp;基本信息输入表!$Q$82</f>
        <v>评估人员：</v>
      </c>
      <c r="M28" s="3" t="s">
        <v>533</v>
      </c>
    </row>
    <row r="29" spans="1:13" ht="15.75" customHeight="1">
      <c r="A29" s="3" t="str">
        <f>"填表日期："&amp;YEAR(基本信息输入表!$O$82)&amp;"年"&amp;MONTH(基本信息输入表!$O$82)&amp;"月"&amp;DAY(基本信息输入表!$O$82)&amp;"日"</f>
        <v>填表日期：1900年1月0日</v>
      </c>
    </row>
  </sheetData>
  <mergeCells count="3">
    <mergeCell ref="A2:L2"/>
    <mergeCell ref="A3:L3"/>
    <mergeCell ref="A27:B27"/>
  </mergeCells>
  <phoneticPr fontId="33" type="noConversion"/>
  <hyperlinks>
    <hyperlink ref="A1" location="索引目录!A1" display="返回索引目录" xr:uid="{00000000-0004-0000-5500-000000000000}"/>
  </hyperlinks>
  <printOptions horizontalCentered="1"/>
  <pageMargins left="0.98402777777777795" right="0.98402777777777795" top="0.98402777777777795" bottom="0.98402777777777795" header="0.47222222222222199" footer="0.35416666666666702"/>
  <pageSetup paperSize="9" scale="87"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6">
    <pageSetUpPr fitToPage="1"/>
  </sheetPr>
  <dimension ref="A1:K29"/>
  <sheetViews>
    <sheetView showGridLines="0" topLeftCell="A12" zoomScale="96" zoomScaleNormal="96" workbookViewId="0">
      <selection activeCell="M8" sqref="M8:R8"/>
    </sheetView>
  </sheetViews>
  <sheetFormatPr defaultColWidth="9" defaultRowHeight="15.75" customHeight="1"/>
  <cols>
    <col min="1" max="1" width="5.75" style="3" customWidth="1"/>
    <col min="2" max="2" width="26.25" style="3" customWidth="1"/>
    <col min="3" max="4" width="7.75" style="3" customWidth="1"/>
    <col min="5" max="5" width="7" style="3" customWidth="1"/>
    <col min="6" max="6" width="18" style="3" customWidth="1"/>
    <col min="7" max="8" width="15.75" style="3" customWidth="1"/>
    <col min="9" max="9" width="17.5" style="3" customWidth="1"/>
    <col min="10" max="10" width="16.75" style="3" customWidth="1"/>
    <col min="11" max="12" width="9" style="3" customWidth="1"/>
    <col min="13" max="16384" width="9" style="3"/>
  </cols>
  <sheetData>
    <row r="1" spans="1:11" ht="15.75" customHeight="1">
      <c r="A1" s="4" t="s">
        <v>125</v>
      </c>
    </row>
    <row r="2" spans="1:11" s="1" customFormat="1" ht="30" customHeight="1">
      <c r="A2" s="651" t="s">
        <v>2622</v>
      </c>
      <c r="B2" s="652"/>
      <c r="C2" s="652"/>
      <c r="D2" s="652"/>
      <c r="E2" s="652"/>
      <c r="F2" s="652"/>
      <c r="G2" s="652"/>
      <c r="H2" s="652"/>
      <c r="I2" s="652"/>
      <c r="J2" s="652"/>
    </row>
    <row r="3" spans="1:11" ht="15.75" customHeight="1">
      <c r="A3" s="653" t="str">
        <f>"评估基准日："&amp;TEXT(基本信息输入表!M7,"yyyy年mm月dd日")</f>
        <v>评估基准日：2025年07月31日</v>
      </c>
      <c r="B3" s="654"/>
      <c r="C3" s="654"/>
      <c r="D3" s="654"/>
      <c r="E3" s="654"/>
      <c r="F3" s="654"/>
      <c r="G3" s="654"/>
      <c r="H3" s="654"/>
      <c r="I3" s="654"/>
      <c r="J3" s="654"/>
    </row>
    <row r="4" spans="1:11" ht="14.25" customHeight="1">
      <c r="A4" s="2"/>
      <c r="B4" s="2"/>
      <c r="C4" s="2"/>
      <c r="D4" s="2"/>
      <c r="E4" s="2"/>
      <c r="F4" s="2"/>
      <c r="G4" s="2"/>
      <c r="H4" s="2"/>
      <c r="I4" s="2"/>
      <c r="J4" s="17" t="s">
        <v>2623</v>
      </c>
    </row>
    <row r="5" spans="1:11" ht="15.75" customHeight="1">
      <c r="A5" s="662" t="str">
        <f>基本信息输入表!K6&amp;"："&amp;基本信息输入表!M6</f>
        <v>被评估单位：西安曲江影视投资（集团）有限公司</v>
      </c>
      <c r="B5" s="676"/>
      <c r="C5" s="676"/>
      <c r="D5" s="676"/>
      <c r="E5" s="6"/>
      <c r="F5" s="6"/>
      <c r="J5" s="17" t="s">
        <v>561</v>
      </c>
    </row>
    <row r="6" spans="1:11" s="2" customFormat="1" ht="15.75" customHeight="1">
      <c r="A6" s="8" t="s">
        <v>127</v>
      </c>
      <c r="B6" s="8" t="s">
        <v>681</v>
      </c>
      <c r="C6" s="8" t="s">
        <v>733</v>
      </c>
      <c r="D6" s="8" t="s">
        <v>711</v>
      </c>
      <c r="E6" s="8" t="s">
        <v>513</v>
      </c>
      <c r="F6" s="8" t="s">
        <v>2600</v>
      </c>
      <c r="G6" s="9" t="s">
        <v>412</v>
      </c>
      <c r="H6" s="8" t="s">
        <v>413</v>
      </c>
      <c r="I6" s="8" t="s">
        <v>2601</v>
      </c>
      <c r="J6" s="8" t="s">
        <v>143</v>
      </c>
      <c r="K6" s="2" t="s">
        <v>516</v>
      </c>
    </row>
    <row r="7" spans="1:11" ht="12.75" customHeight="1">
      <c r="A7" s="10" t="str">
        <f t="shared" ref="A7:A26" si="0">IF(B7="","",ROW()-6)</f>
        <v/>
      </c>
      <c r="B7" s="11"/>
      <c r="C7" s="12"/>
      <c r="D7" s="11"/>
      <c r="E7" s="11"/>
      <c r="F7" s="13"/>
      <c r="G7" s="13"/>
      <c r="H7" s="13"/>
      <c r="I7" s="13"/>
      <c r="J7" s="11"/>
      <c r="K7" s="2" t="s">
        <v>2624</v>
      </c>
    </row>
    <row r="8" spans="1:11" ht="12.75" customHeight="1">
      <c r="A8" s="10" t="str">
        <f t="shared" si="0"/>
        <v/>
      </c>
      <c r="B8" s="11"/>
      <c r="C8" s="12"/>
      <c r="D8" s="11"/>
      <c r="E8" s="11"/>
      <c r="F8" s="13"/>
      <c r="G8" s="13"/>
      <c r="H8" s="13"/>
      <c r="I8" s="13"/>
      <c r="J8" s="11"/>
      <c r="K8" s="2" t="s">
        <v>2625</v>
      </c>
    </row>
    <row r="9" spans="1:11" ht="12.75" customHeight="1">
      <c r="A9" s="10" t="str">
        <f t="shared" si="0"/>
        <v/>
      </c>
      <c r="B9" s="11"/>
      <c r="C9" s="12"/>
      <c r="D9" s="11"/>
      <c r="E9" s="11"/>
      <c r="F9" s="13"/>
      <c r="G9" s="13"/>
      <c r="H9" s="13"/>
      <c r="I9" s="13"/>
      <c r="J9" s="11"/>
      <c r="K9" s="2" t="s">
        <v>2626</v>
      </c>
    </row>
    <row r="10" spans="1:11" ht="12.75" customHeight="1">
      <c r="A10" s="10" t="str">
        <f t="shared" si="0"/>
        <v/>
      </c>
      <c r="B10" s="11"/>
      <c r="C10" s="12"/>
      <c r="D10" s="11"/>
      <c r="E10" s="11"/>
      <c r="F10" s="13"/>
      <c r="G10" s="13"/>
      <c r="H10" s="13"/>
      <c r="I10" s="13"/>
      <c r="J10" s="11"/>
      <c r="K10" s="2" t="s">
        <v>2627</v>
      </c>
    </row>
    <row r="11" spans="1:11" ht="12.75" customHeight="1">
      <c r="A11" s="10" t="str">
        <f t="shared" si="0"/>
        <v/>
      </c>
      <c r="B11" s="11"/>
      <c r="C11" s="12"/>
      <c r="D11" s="11"/>
      <c r="E11" s="11"/>
      <c r="F11" s="13"/>
      <c r="G11" s="13"/>
      <c r="H11" s="13"/>
      <c r="I11" s="13"/>
      <c r="J11" s="11"/>
      <c r="K11" s="2" t="s">
        <v>2628</v>
      </c>
    </row>
    <row r="12" spans="1:11" ht="12.75" customHeight="1">
      <c r="A12" s="10" t="str">
        <f t="shared" si="0"/>
        <v/>
      </c>
      <c r="B12" s="11"/>
      <c r="C12" s="12"/>
      <c r="D12" s="11"/>
      <c r="E12" s="11"/>
      <c r="F12" s="13"/>
      <c r="G12" s="13"/>
      <c r="H12" s="13"/>
      <c r="I12" s="13"/>
      <c r="J12" s="11"/>
      <c r="K12" s="2" t="s">
        <v>2629</v>
      </c>
    </row>
    <row r="13" spans="1:11" ht="12.75" customHeight="1">
      <c r="A13" s="10" t="str">
        <f t="shared" si="0"/>
        <v/>
      </c>
      <c r="B13" s="11"/>
      <c r="C13" s="12"/>
      <c r="D13" s="11"/>
      <c r="E13" s="11"/>
      <c r="F13" s="13"/>
      <c r="G13" s="13"/>
      <c r="H13" s="13"/>
      <c r="I13" s="13"/>
      <c r="J13" s="11"/>
      <c r="K13" s="2" t="s">
        <v>2630</v>
      </c>
    </row>
    <row r="14" spans="1:11" ht="12.75" customHeight="1">
      <c r="A14" s="10" t="str">
        <f t="shared" si="0"/>
        <v/>
      </c>
      <c r="B14" s="11"/>
      <c r="C14" s="12"/>
      <c r="D14" s="11"/>
      <c r="E14" s="11"/>
      <c r="F14" s="13"/>
      <c r="G14" s="13"/>
      <c r="H14" s="13"/>
      <c r="I14" s="13"/>
      <c r="J14" s="11"/>
      <c r="K14" s="2" t="s">
        <v>2631</v>
      </c>
    </row>
    <row r="15" spans="1:11" ht="12.75" customHeight="1">
      <c r="A15" s="10" t="str">
        <f t="shared" si="0"/>
        <v/>
      </c>
      <c r="B15" s="11"/>
      <c r="C15" s="12"/>
      <c r="D15" s="11"/>
      <c r="E15" s="11"/>
      <c r="F15" s="13"/>
      <c r="G15" s="13"/>
      <c r="H15" s="13"/>
      <c r="I15" s="13"/>
      <c r="J15" s="11"/>
      <c r="K15" s="2" t="s">
        <v>2632</v>
      </c>
    </row>
    <row r="16" spans="1:11" ht="12.75" customHeight="1">
      <c r="A16" s="10" t="str">
        <f t="shared" si="0"/>
        <v/>
      </c>
      <c r="B16" s="11"/>
      <c r="C16" s="12"/>
      <c r="D16" s="11"/>
      <c r="E16" s="11"/>
      <c r="F16" s="13"/>
      <c r="G16" s="13"/>
      <c r="H16" s="13"/>
      <c r="I16" s="13"/>
      <c r="J16" s="11"/>
      <c r="K16" s="2" t="s">
        <v>2633</v>
      </c>
    </row>
    <row r="17" spans="1:11" ht="12.75" customHeight="1">
      <c r="A17" s="10" t="str">
        <f t="shared" si="0"/>
        <v/>
      </c>
      <c r="B17" s="11"/>
      <c r="C17" s="12"/>
      <c r="D17" s="11"/>
      <c r="E17" s="11"/>
      <c r="F17" s="13"/>
      <c r="G17" s="13"/>
      <c r="H17" s="13"/>
      <c r="I17" s="13"/>
      <c r="J17" s="11"/>
      <c r="K17" s="2" t="s">
        <v>2634</v>
      </c>
    </row>
    <row r="18" spans="1:11" ht="12.75" customHeight="1">
      <c r="A18" s="10" t="str">
        <f t="shared" si="0"/>
        <v/>
      </c>
      <c r="B18" s="11"/>
      <c r="C18" s="12"/>
      <c r="D18" s="11"/>
      <c r="E18" s="11"/>
      <c r="F18" s="13"/>
      <c r="G18" s="13"/>
      <c r="H18" s="13"/>
      <c r="I18" s="13"/>
      <c r="J18" s="11"/>
      <c r="K18" s="2" t="s">
        <v>2635</v>
      </c>
    </row>
    <row r="19" spans="1:11" ht="12.75" customHeight="1">
      <c r="A19" s="10" t="str">
        <f t="shared" si="0"/>
        <v/>
      </c>
      <c r="B19" s="11"/>
      <c r="C19" s="12"/>
      <c r="D19" s="11"/>
      <c r="E19" s="11"/>
      <c r="F19" s="13"/>
      <c r="G19" s="13"/>
      <c r="H19" s="13"/>
      <c r="I19" s="13"/>
      <c r="J19" s="11"/>
      <c r="K19" s="2" t="s">
        <v>2636</v>
      </c>
    </row>
    <row r="20" spans="1:11" ht="12.75" customHeight="1">
      <c r="A20" s="10" t="str">
        <f t="shared" si="0"/>
        <v/>
      </c>
      <c r="B20" s="11"/>
      <c r="C20" s="12"/>
      <c r="D20" s="11"/>
      <c r="E20" s="11"/>
      <c r="F20" s="13"/>
      <c r="G20" s="13"/>
      <c r="H20" s="13"/>
      <c r="I20" s="13"/>
      <c r="J20" s="11"/>
      <c r="K20" s="2" t="s">
        <v>2637</v>
      </c>
    </row>
    <row r="21" spans="1:11" ht="12.75" customHeight="1">
      <c r="A21" s="10" t="str">
        <f t="shared" si="0"/>
        <v/>
      </c>
      <c r="B21" s="11"/>
      <c r="C21" s="12"/>
      <c r="D21" s="11"/>
      <c r="E21" s="11"/>
      <c r="F21" s="13"/>
      <c r="G21" s="13"/>
      <c r="H21" s="13"/>
      <c r="I21" s="13"/>
      <c r="J21" s="11"/>
      <c r="K21" s="2" t="s">
        <v>2638</v>
      </c>
    </row>
    <row r="22" spans="1:11" ht="12.75" customHeight="1">
      <c r="A22" s="10" t="str">
        <f t="shared" si="0"/>
        <v/>
      </c>
      <c r="B22" s="11"/>
      <c r="C22" s="12"/>
      <c r="D22" s="11"/>
      <c r="E22" s="11"/>
      <c r="F22" s="13"/>
      <c r="G22" s="13"/>
      <c r="H22" s="13"/>
      <c r="I22" s="13"/>
      <c r="J22" s="11"/>
      <c r="K22" s="2" t="s">
        <v>2639</v>
      </c>
    </row>
    <row r="23" spans="1:11" ht="12.75" customHeight="1">
      <c r="A23" s="10" t="str">
        <f t="shared" si="0"/>
        <v/>
      </c>
      <c r="B23" s="11"/>
      <c r="C23" s="12"/>
      <c r="D23" s="11"/>
      <c r="E23" s="11"/>
      <c r="F23" s="13"/>
      <c r="G23" s="13"/>
      <c r="H23" s="13"/>
      <c r="I23" s="13"/>
      <c r="J23" s="11"/>
      <c r="K23" s="2" t="s">
        <v>2640</v>
      </c>
    </row>
    <row r="24" spans="1:11" ht="12.75" customHeight="1">
      <c r="A24" s="10" t="str">
        <f t="shared" si="0"/>
        <v/>
      </c>
      <c r="B24" s="11"/>
      <c r="C24" s="12"/>
      <c r="D24" s="11"/>
      <c r="E24" s="11"/>
      <c r="F24" s="13"/>
      <c r="G24" s="13"/>
      <c r="H24" s="13"/>
      <c r="I24" s="13"/>
      <c r="J24" s="11"/>
      <c r="K24" s="2" t="s">
        <v>2641</v>
      </c>
    </row>
    <row r="25" spans="1:11" ht="12.75" customHeight="1">
      <c r="A25" s="10" t="str">
        <f t="shared" si="0"/>
        <v/>
      </c>
      <c r="B25" s="11"/>
      <c r="C25" s="12"/>
      <c r="D25" s="11"/>
      <c r="E25" s="11"/>
      <c r="F25" s="13"/>
      <c r="G25" s="13"/>
      <c r="H25" s="13"/>
      <c r="I25" s="13"/>
      <c r="J25" s="11"/>
      <c r="K25" s="2" t="s">
        <v>2642</v>
      </c>
    </row>
    <row r="26" spans="1:11" ht="12.75" customHeight="1">
      <c r="A26" s="10" t="str">
        <f t="shared" si="0"/>
        <v/>
      </c>
      <c r="B26" s="11"/>
      <c r="C26" s="12"/>
      <c r="D26" s="11"/>
      <c r="E26" s="11"/>
      <c r="F26" s="13"/>
      <c r="G26" s="13"/>
      <c r="H26" s="13"/>
      <c r="I26" s="13"/>
      <c r="J26" s="11"/>
      <c r="K26" s="2" t="s">
        <v>2643</v>
      </c>
    </row>
    <row r="27" spans="1:11" ht="15.75" customHeight="1">
      <c r="A27" s="659" t="s">
        <v>779</v>
      </c>
      <c r="B27" s="677"/>
      <c r="C27" s="14"/>
      <c r="D27" s="14"/>
      <c r="E27" s="14"/>
      <c r="F27" s="14"/>
      <c r="G27" s="19">
        <f>SUM(G7:G26)</f>
        <v>0</v>
      </c>
      <c r="H27" s="19">
        <f>SUM(H7:H26)</f>
        <v>0</v>
      </c>
      <c r="I27" s="19"/>
      <c r="J27" s="16"/>
    </row>
    <row r="28" spans="1:11" ht="15.75" customHeight="1">
      <c r="A28" s="3" t="str">
        <f>基本信息输入表!$K$6&amp;"填表人："&amp;基本信息输入表!$M$83</f>
        <v>被评估单位填表人：</v>
      </c>
      <c r="H28" s="3" t="str">
        <f>"评估人员："&amp;基本信息输入表!$Q$83</f>
        <v>评估人员：</v>
      </c>
      <c r="K28" s="3" t="s">
        <v>533</v>
      </c>
    </row>
    <row r="29" spans="1:11" ht="15.75" customHeight="1">
      <c r="A29" s="3" t="str">
        <f>"填表日期："&amp;YEAR(基本信息输入表!$O$83)&amp;"年"&amp;MONTH(基本信息输入表!$O$83)&amp;"月"&amp;DAY(基本信息输入表!$O$83)&amp;"日"</f>
        <v>填表日期：1900年1月0日</v>
      </c>
    </row>
  </sheetData>
  <mergeCells count="4">
    <mergeCell ref="A2:J2"/>
    <mergeCell ref="A3:J3"/>
    <mergeCell ref="A5:D5"/>
    <mergeCell ref="A27:B27"/>
  </mergeCells>
  <phoneticPr fontId="33" type="noConversion"/>
  <hyperlinks>
    <hyperlink ref="A1" location="索引目录!A1" display="返回索引目录" xr:uid="{00000000-0004-0000-5600-000000000000}"/>
  </hyperlinks>
  <printOptions horizontalCentered="1"/>
  <pageMargins left="0.98402777777777795" right="0.98402777777777795" top="0.98402777777777795" bottom="0.98402777777777795" header="0.47222222222222199" footer="0.35416666666666702"/>
  <pageSetup paperSize="9" scale="8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7">
    <pageSetUpPr fitToPage="1"/>
  </sheetPr>
  <dimension ref="A1:J29"/>
  <sheetViews>
    <sheetView showGridLines="0" topLeftCell="A10" zoomScale="96" zoomScaleNormal="96" workbookViewId="0">
      <selection activeCell="M8" sqref="M8:R8"/>
    </sheetView>
  </sheetViews>
  <sheetFormatPr defaultColWidth="9" defaultRowHeight="15.75" customHeight="1"/>
  <cols>
    <col min="1" max="1" width="6.25" style="3" customWidth="1"/>
    <col min="2" max="2" width="23.25" style="3" customWidth="1"/>
    <col min="3" max="3" width="11" style="3" customWidth="1"/>
    <col min="4" max="4" width="11.75" style="3" customWidth="1"/>
    <col min="5" max="5" width="10" style="3" customWidth="1"/>
    <col min="6" max="7" width="15.75" style="3" customWidth="1"/>
    <col min="8" max="8" width="16.25" style="3" customWidth="1"/>
    <col min="9" max="10" width="9" style="3" customWidth="1"/>
    <col min="11" max="16384" width="9" style="3"/>
  </cols>
  <sheetData>
    <row r="1" spans="1:10" ht="15.75" customHeight="1">
      <c r="A1" s="4" t="s">
        <v>125</v>
      </c>
    </row>
    <row r="2" spans="1:10" s="1" customFormat="1" ht="30" customHeight="1">
      <c r="A2" s="651" t="s">
        <v>2644</v>
      </c>
      <c r="B2" s="652"/>
      <c r="C2" s="652"/>
      <c r="D2" s="652"/>
      <c r="E2" s="652"/>
      <c r="F2" s="652"/>
      <c r="G2" s="652"/>
      <c r="H2" s="652"/>
      <c r="I2" s="3"/>
      <c r="J2" s="3"/>
    </row>
    <row r="3" spans="1:10" ht="15.75" customHeight="1">
      <c r="A3" s="653" t="str">
        <f>"评估基准日："&amp;TEXT(基本信息输入表!M7,"yyyy年mm月dd日")</f>
        <v>评估基准日：2025年07月31日</v>
      </c>
      <c r="B3" s="654"/>
      <c r="C3" s="654"/>
      <c r="D3" s="654"/>
      <c r="E3" s="654"/>
      <c r="F3" s="654"/>
      <c r="G3" s="654"/>
      <c r="H3" s="654"/>
    </row>
    <row r="4" spans="1:10" ht="14.25" customHeight="1">
      <c r="A4" s="2"/>
      <c r="B4" s="2"/>
      <c r="C4" s="2"/>
      <c r="D4" s="2"/>
      <c r="E4" s="2"/>
      <c r="F4" s="2"/>
      <c r="G4" s="2"/>
      <c r="H4" s="17" t="s">
        <v>2645</v>
      </c>
    </row>
    <row r="5" spans="1:10" ht="15.75" customHeight="1">
      <c r="A5" s="662" t="str">
        <f>基本信息输入表!K6&amp;"："&amp;基本信息输入表!M6</f>
        <v>被评估单位：西安曲江影视投资（集团）有限公司</v>
      </c>
      <c r="B5" s="634"/>
      <c r="C5" s="634"/>
      <c r="H5" s="17" t="s">
        <v>561</v>
      </c>
    </row>
    <row r="6" spans="1:10" s="2" customFormat="1" ht="15.75" customHeight="1">
      <c r="A6" s="8" t="s">
        <v>127</v>
      </c>
      <c r="B6" s="8" t="s">
        <v>681</v>
      </c>
      <c r="C6" s="8" t="s">
        <v>733</v>
      </c>
      <c r="D6" s="8" t="s">
        <v>1302</v>
      </c>
      <c r="E6" s="8" t="s">
        <v>630</v>
      </c>
      <c r="F6" s="9" t="s">
        <v>684</v>
      </c>
      <c r="G6" s="8" t="s">
        <v>413</v>
      </c>
      <c r="H6" s="8" t="s">
        <v>143</v>
      </c>
      <c r="I6" s="2" t="s">
        <v>516</v>
      </c>
      <c r="J6" s="3"/>
    </row>
    <row r="7" spans="1:10" ht="12.75" customHeight="1">
      <c r="A7" s="10" t="str">
        <f t="shared" ref="A7:A26" si="0">IF(B7="","",ROW()-6)</f>
        <v/>
      </c>
      <c r="B7" s="11"/>
      <c r="C7" s="12"/>
      <c r="D7" s="12"/>
      <c r="E7" s="28"/>
      <c r="F7" s="40"/>
      <c r="G7" s="40"/>
      <c r="H7" s="11"/>
      <c r="I7" s="2" t="s">
        <v>2646</v>
      </c>
    </row>
    <row r="8" spans="1:10" ht="12.75" customHeight="1">
      <c r="A8" s="10" t="str">
        <f t="shared" si="0"/>
        <v/>
      </c>
      <c r="B8" s="11"/>
      <c r="C8" s="12"/>
      <c r="D8" s="12"/>
      <c r="E8" s="28"/>
      <c r="F8" s="13"/>
      <c r="G8" s="13"/>
      <c r="H8" s="11"/>
      <c r="I8" s="2" t="s">
        <v>2647</v>
      </c>
    </row>
    <row r="9" spans="1:10" ht="12.75" customHeight="1">
      <c r="A9" s="10" t="str">
        <f t="shared" si="0"/>
        <v/>
      </c>
      <c r="B9" s="11"/>
      <c r="C9" s="12"/>
      <c r="D9" s="12"/>
      <c r="E9" s="28"/>
      <c r="F9" s="13"/>
      <c r="G9" s="13"/>
      <c r="H9" s="11"/>
      <c r="I9" s="2" t="s">
        <v>2648</v>
      </c>
    </row>
    <row r="10" spans="1:10" ht="12.75" customHeight="1">
      <c r="A10" s="10" t="str">
        <f t="shared" si="0"/>
        <v/>
      </c>
      <c r="B10" s="11"/>
      <c r="C10" s="12"/>
      <c r="D10" s="12"/>
      <c r="E10" s="28"/>
      <c r="F10" s="13"/>
      <c r="G10" s="13"/>
      <c r="H10" s="11"/>
      <c r="I10" s="2" t="s">
        <v>2649</v>
      </c>
    </row>
    <row r="11" spans="1:10" ht="12.75" customHeight="1">
      <c r="A11" s="10" t="str">
        <f t="shared" si="0"/>
        <v/>
      </c>
      <c r="B11" s="11"/>
      <c r="C11" s="12"/>
      <c r="D11" s="12"/>
      <c r="E11" s="28"/>
      <c r="F11" s="13"/>
      <c r="G11" s="13"/>
      <c r="H11" s="11"/>
      <c r="I11" s="2" t="s">
        <v>2650</v>
      </c>
    </row>
    <row r="12" spans="1:10" ht="12.75" customHeight="1">
      <c r="A12" s="10" t="str">
        <f t="shared" si="0"/>
        <v/>
      </c>
      <c r="B12" s="11"/>
      <c r="C12" s="12"/>
      <c r="D12" s="12"/>
      <c r="E12" s="28"/>
      <c r="F12" s="13"/>
      <c r="G12" s="13"/>
      <c r="H12" s="11"/>
      <c r="I12" s="2" t="s">
        <v>2651</v>
      </c>
    </row>
    <row r="13" spans="1:10" ht="12.75" customHeight="1">
      <c r="A13" s="10" t="str">
        <f t="shared" si="0"/>
        <v/>
      </c>
      <c r="B13" s="11"/>
      <c r="C13" s="12"/>
      <c r="D13" s="12"/>
      <c r="E13" s="28"/>
      <c r="F13" s="13"/>
      <c r="G13" s="13"/>
      <c r="H13" s="11"/>
      <c r="I13" s="2" t="s">
        <v>2652</v>
      </c>
    </row>
    <row r="14" spans="1:10" ht="12.75" customHeight="1">
      <c r="A14" s="10" t="str">
        <f t="shared" si="0"/>
        <v/>
      </c>
      <c r="B14" s="11"/>
      <c r="C14" s="12"/>
      <c r="D14" s="12"/>
      <c r="E14" s="28"/>
      <c r="F14" s="13"/>
      <c r="G14" s="13"/>
      <c r="H14" s="11"/>
      <c r="I14" s="2" t="s">
        <v>2653</v>
      </c>
    </row>
    <row r="15" spans="1:10" ht="12.75" customHeight="1">
      <c r="A15" s="10" t="str">
        <f t="shared" si="0"/>
        <v/>
      </c>
      <c r="B15" s="11"/>
      <c r="C15" s="12"/>
      <c r="D15" s="12"/>
      <c r="E15" s="28"/>
      <c r="F15" s="13"/>
      <c r="G15" s="13"/>
      <c r="H15" s="11"/>
      <c r="I15" s="2" t="s">
        <v>2654</v>
      </c>
    </row>
    <row r="16" spans="1:10" ht="12.75" customHeight="1">
      <c r="A16" s="10" t="str">
        <f t="shared" si="0"/>
        <v/>
      </c>
      <c r="B16" s="11"/>
      <c r="C16" s="12"/>
      <c r="D16" s="12"/>
      <c r="E16" s="28"/>
      <c r="F16" s="13"/>
      <c r="G16" s="13"/>
      <c r="H16" s="11"/>
      <c r="I16" s="2" t="s">
        <v>2655</v>
      </c>
    </row>
    <row r="17" spans="1:9" ht="12.75" customHeight="1">
      <c r="A17" s="10" t="str">
        <f t="shared" si="0"/>
        <v/>
      </c>
      <c r="B17" s="11"/>
      <c r="C17" s="12"/>
      <c r="D17" s="12"/>
      <c r="E17" s="28"/>
      <c r="F17" s="13"/>
      <c r="G17" s="13"/>
      <c r="H17" s="11"/>
      <c r="I17" s="2" t="s">
        <v>2656</v>
      </c>
    </row>
    <row r="18" spans="1:9" ht="12.75" customHeight="1">
      <c r="A18" s="10" t="str">
        <f t="shared" si="0"/>
        <v/>
      </c>
      <c r="B18" s="11"/>
      <c r="C18" s="12"/>
      <c r="D18" s="12"/>
      <c r="E18" s="28"/>
      <c r="F18" s="13"/>
      <c r="G18" s="13"/>
      <c r="H18" s="11"/>
      <c r="I18" s="2" t="s">
        <v>2657</v>
      </c>
    </row>
    <row r="19" spans="1:9" ht="12.75" customHeight="1">
      <c r="A19" s="10" t="str">
        <f t="shared" si="0"/>
        <v/>
      </c>
      <c r="B19" s="11"/>
      <c r="C19" s="12"/>
      <c r="D19" s="12"/>
      <c r="E19" s="28"/>
      <c r="F19" s="13"/>
      <c r="G19" s="13"/>
      <c r="H19" s="11"/>
      <c r="I19" s="2" t="s">
        <v>2658</v>
      </c>
    </row>
    <row r="20" spans="1:9" ht="12.75" customHeight="1">
      <c r="A20" s="10" t="str">
        <f t="shared" si="0"/>
        <v/>
      </c>
      <c r="B20" s="11"/>
      <c r="C20" s="12"/>
      <c r="D20" s="12"/>
      <c r="E20" s="28"/>
      <c r="F20" s="13"/>
      <c r="G20" s="13"/>
      <c r="H20" s="11"/>
      <c r="I20" s="2" t="s">
        <v>2659</v>
      </c>
    </row>
    <row r="21" spans="1:9" ht="12.75" customHeight="1">
      <c r="A21" s="10" t="str">
        <f t="shared" si="0"/>
        <v/>
      </c>
      <c r="B21" s="11"/>
      <c r="C21" s="12"/>
      <c r="D21" s="12"/>
      <c r="E21" s="28"/>
      <c r="F21" s="13"/>
      <c r="G21" s="13"/>
      <c r="H21" s="11"/>
      <c r="I21" s="2" t="s">
        <v>2660</v>
      </c>
    </row>
    <row r="22" spans="1:9" ht="12.75" customHeight="1">
      <c r="A22" s="10" t="str">
        <f t="shared" si="0"/>
        <v/>
      </c>
      <c r="B22" s="11"/>
      <c r="C22" s="12"/>
      <c r="D22" s="12"/>
      <c r="E22" s="28"/>
      <c r="F22" s="13"/>
      <c r="G22" s="13"/>
      <c r="H22" s="11"/>
      <c r="I22" s="2" t="s">
        <v>2661</v>
      </c>
    </row>
    <row r="23" spans="1:9" ht="12.75" customHeight="1">
      <c r="A23" s="10" t="str">
        <f t="shared" si="0"/>
        <v/>
      </c>
      <c r="B23" s="11"/>
      <c r="C23" s="12"/>
      <c r="D23" s="12"/>
      <c r="E23" s="28"/>
      <c r="F23" s="13"/>
      <c r="G23" s="13"/>
      <c r="H23" s="11"/>
      <c r="I23" s="2" t="s">
        <v>2662</v>
      </c>
    </row>
    <row r="24" spans="1:9" ht="12.75" customHeight="1">
      <c r="A24" s="10" t="str">
        <f t="shared" si="0"/>
        <v/>
      </c>
      <c r="B24" s="11"/>
      <c r="C24" s="12"/>
      <c r="D24" s="12"/>
      <c r="E24" s="28"/>
      <c r="F24" s="13"/>
      <c r="G24" s="13"/>
      <c r="H24" s="11"/>
      <c r="I24" s="2" t="s">
        <v>2663</v>
      </c>
    </row>
    <row r="25" spans="1:9" ht="12.75" customHeight="1">
      <c r="A25" s="10" t="str">
        <f t="shared" si="0"/>
        <v/>
      </c>
      <c r="B25" s="11"/>
      <c r="C25" s="12"/>
      <c r="D25" s="12"/>
      <c r="E25" s="28"/>
      <c r="F25" s="13"/>
      <c r="G25" s="13"/>
      <c r="H25" s="11"/>
      <c r="I25" s="2" t="s">
        <v>2664</v>
      </c>
    </row>
    <row r="26" spans="1:9" ht="12.75" customHeight="1">
      <c r="A26" s="10" t="str">
        <f t="shared" si="0"/>
        <v/>
      </c>
      <c r="B26" s="11"/>
      <c r="C26" s="12"/>
      <c r="D26" s="12"/>
      <c r="E26" s="28"/>
      <c r="F26" s="13"/>
      <c r="G26" s="13"/>
      <c r="H26" s="11"/>
      <c r="I26" s="2" t="s">
        <v>2665</v>
      </c>
    </row>
    <row r="27" spans="1:9" ht="15.75" customHeight="1">
      <c r="A27" s="659" t="s">
        <v>779</v>
      </c>
      <c r="B27" s="635"/>
      <c r="C27" s="14"/>
      <c r="D27" s="14"/>
      <c r="E27" s="29"/>
      <c r="F27" s="19">
        <f>SUM(F7:F26)</f>
        <v>0</v>
      </c>
      <c r="G27" s="19">
        <f>SUM(G7:G26)</f>
        <v>0</v>
      </c>
      <c r="H27" s="16"/>
    </row>
    <row r="28" spans="1:9" ht="15.75" customHeight="1">
      <c r="A28" s="3" t="str">
        <f>基本信息输入表!$K$6&amp;"填表人："&amp;基本信息输入表!$M$84</f>
        <v>被评估单位填表人：</v>
      </c>
      <c r="G28" s="3" t="str">
        <f>"评估人员："&amp;基本信息输入表!$Q$84</f>
        <v>评估人员：</v>
      </c>
      <c r="I28" s="3" t="s">
        <v>533</v>
      </c>
    </row>
    <row r="29" spans="1:9" ht="15.75" customHeight="1">
      <c r="A29" s="3" t="str">
        <f>"填表日期："&amp;YEAR(基本信息输入表!$O$84)&amp;"年"&amp;MONTH(基本信息输入表!$O$84)&amp;"月"&amp;DAY(基本信息输入表!$O$84)&amp;"日"</f>
        <v>填表日期：1900年1月0日</v>
      </c>
    </row>
  </sheetData>
  <mergeCells count="4">
    <mergeCell ref="A2:H2"/>
    <mergeCell ref="A3:H3"/>
    <mergeCell ref="A5:C5"/>
    <mergeCell ref="A27:B27"/>
  </mergeCells>
  <phoneticPr fontId="33" type="noConversion"/>
  <hyperlinks>
    <hyperlink ref="A1" location="索引目录!A1" display="返回索引目录" xr:uid="{00000000-0004-0000-57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8">
    <pageSetUpPr fitToPage="1"/>
  </sheetPr>
  <dimension ref="A1:J29"/>
  <sheetViews>
    <sheetView showGridLines="0" topLeftCell="A11" zoomScale="96" zoomScaleNormal="96" workbookViewId="0">
      <selection activeCell="M8" sqref="M8:R8"/>
    </sheetView>
  </sheetViews>
  <sheetFormatPr defaultColWidth="9" defaultRowHeight="15.75" customHeight="1"/>
  <cols>
    <col min="1" max="1" width="4.25" style="3" customWidth="1"/>
    <col min="2" max="2" width="25.25" style="3" customWidth="1"/>
    <col min="3" max="3" width="11.75" style="3" customWidth="1"/>
    <col min="4" max="6" width="18.5" style="3" customWidth="1"/>
    <col min="7" max="8" width="15.75" style="3" customWidth="1"/>
    <col min="9" max="9" width="15.5" style="3" customWidth="1"/>
    <col min="10" max="11" width="9" style="3" customWidth="1"/>
    <col min="12" max="16384" width="9" style="3"/>
  </cols>
  <sheetData>
    <row r="1" spans="1:10" ht="15.75" customHeight="1">
      <c r="A1" s="4" t="s">
        <v>125</v>
      </c>
    </row>
    <row r="2" spans="1:10" s="1" customFormat="1" ht="30" customHeight="1">
      <c r="A2" s="651" t="s">
        <v>2666</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2667</v>
      </c>
    </row>
    <row r="5" spans="1:10" ht="15.75" customHeight="1">
      <c r="A5" s="662" t="str">
        <f>基本信息输入表!K6&amp;"："&amp;基本信息输入表!M6</f>
        <v>被评估单位：西安曲江影视投资（集团）有限公司</v>
      </c>
      <c r="B5" s="676"/>
      <c r="C5" s="676"/>
      <c r="D5" s="676"/>
      <c r="E5" s="6"/>
      <c r="F5" s="6"/>
      <c r="I5" s="17" t="s">
        <v>561</v>
      </c>
    </row>
    <row r="6" spans="1:10" s="2" customFormat="1" ht="15.75" customHeight="1">
      <c r="A6" s="8" t="s">
        <v>127</v>
      </c>
      <c r="B6" s="8" t="s">
        <v>681</v>
      </c>
      <c r="C6" s="8" t="s">
        <v>733</v>
      </c>
      <c r="D6" s="8" t="s">
        <v>711</v>
      </c>
      <c r="E6" s="8" t="s">
        <v>513</v>
      </c>
      <c r="F6" s="8" t="s">
        <v>2600</v>
      </c>
      <c r="G6" s="9" t="s">
        <v>684</v>
      </c>
      <c r="H6" s="8" t="s">
        <v>413</v>
      </c>
      <c r="I6" s="8" t="s">
        <v>143</v>
      </c>
      <c r="J6" s="2" t="s">
        <v>516</v>
      </c>
    </row>
    <row r="7" spans="1:10" ht="12.75" customHeight="1">
      <c r="A7" s="10" t="str">
        <f t="shared" ref="A7:A26" si="0">IF(B7="","",ROW()-6)</f>
        <v/>
      </c>
      <c r="B7" s="11"/>
      <c r="C7" s="12"/>
      <c r="D7" s="11"/>
      <c r="E7" s="11"/>
      <c r="F7" s="13"/>
      <c r="G7" s="13"/>
      <c r="H7" s="13"/>
      <c r="I7" s="11"/>
      <c r="J7" s="2" t="s">
        <v>2668</v>
      </c>
    </row>
    <row r="8" spans="1:10" ht="12.75" customHeight="1">
      <c r="A8" s="10" t="str">
        <f t="shared" si="0"/>
        <v/>
      </c>
      <c r="B8" s="11"/>
      <c r="C8" s="12"/>
      <c r="D8" s="11"/>
      <c r="E8" s="11"/>
      <c r="F8" s="13"/>
      <c r="G8" s="13"/>
      <c r="H8" s="13"/>
      <c r="I8" s="11"/>
      <c r="J8" s="2" t="s">
        <v>2669</v>
      </c>
    </row>
    <row r="9" spans="1:10" ht="12.75" customHeight="1">
      <c r="A9" s="10" t="str">
        <f t="shared" si="0"/>
        <v/>
      </c>
      <c r="B9" s="11"/>
      <c r="C9" s="12"/>
      <c r="D9" s="11"/>
      <c r="E9" s="11"/>
      <c r="F9" s="13"/>
      <c r="G9" s="13"/>
      <c r="H9" s="13"/>
      <c r="I9" s="11"/>
      <c r="J9" s="2" t="s">
        <v>2670</v>
      </c>
    </row>
    <row r="10" spans="1:10" ht="12.75" customHeight="1">
      <c r="A10" s="10" t="str">
        <f t="shared" si="0"/>
        <v/>
      </c>
      <c r="B10" s="11"/>
      <c r="C10" s="12"/>
      <c r="D10" s="11"/>
      <c r="E10" s="11"/>
      <c r="F10" s="13"/>
      <c r="G10" s="13"/>
      <c r="H10" s="13"/>
      <c r="I10" s="11"/>
      <c r="J10" s="2" t="s">
        <v>2671</v>
      </c>
    </row>
    <row r="11" spans="1:10" ht="12.75" customHeight="1">
      <c r="A11" s="10" t="str">
        <f t="shared" si="0"/>
        <v/>
      </c>
      <c r="B11" s="11"/>
      <c r="C11" s="12"/>
      <c r="D11" s="11"/>
      <c r="E11" s="11"/>
      <c r="F11" s="13"/>
      <c r="G11" s="13"/>
      <c r="H11" s="13"/>
      <c r="I11" s="11"/>
      <c r="J11" s="2" t="s">
        <v>2672</v>
      </c>
    </row>
    <row r="12" spans="1:10" ht="12.75" customHeight="1">
      <c r="A12" s="10" t="str">
        <f t="shared" si="0"/>
        <v/>
      </c>
      <c r="B12" s="11"/>
      <c r="C12" s="12"/>
      <c r="D12" s="11"/>
      <c r="E12" s="11"/>
      <c r="F12" s="13"/>
      <c r="G12" s="13"/>
      <c r="H12" s="13"/>
      <c r="I12" s="11"/>
      <c r="J12" s="2" t="s">
        <v>2673</v>
      </c>
    </row>
    <row r="13" spans="1:10" ht="12.75" customHeight="1">
      <c r="A13" s="10" t="str">
        <f t="shared" si="0"/>
        <v/>
      </c>
      <c r="B13" s="11"/>
      <c r="C13" s="12"/>
      <c r="D13" s="11"/>
      <c r="E13" s="11"/>
      <c r="F13" s="13"/>
      <c r="G13" s="13"/>
      <c r="H13" s="13"/>
      <c r="I13" s="11"/>
      <c r="J13" s="2" t="s">
        <v>2674</v>
      </c>
    </row>
    <row r="14" spans="1:10" ht="12.75" customHeight="1">
      <c r="A14" s="10" t="str">
        <f t="shared" si="0"/>
        <v/>
      </c>
      <c r="B14" s="11"/>
      <c r="C14" s="12"/>
      <c r="D14" s="11"/>
      <c r="E14" s="11"/>
      <c r="F14" s="13"/>
      <c r="G14" s="13"/>
      <c r="H14" s="13"/>
      <c r="I14" s="11"/>
      <c r="J14" s="2" t="s">
        <v>2675</v>
      </c>
    </row>
    <row r="15" spans="1:10" ht="12.75" customHeight="1">
      <c r="A15" s="10" t="str">
        <f t="shared" si="0"/>
        <v/>
      </c>
      <c r="B15" s="11"/>
      <c r="C15" s="12"/>
      <c r="D15" s="11"/>
      <c r="E15" s="11"/>
      <c r="F15" s="13"/>
      <c r="G15" s="13"/>
      <c r="H15" s="13"/>
      <c r="I15" s="11"/>
      <c r="J15" s="2" t="s">
        <v>2676</v>
      </c>
    </row>
    <row r="16" spans="1:10" ht="12.75" customHeight="1">
      <c r="A16" s="10" t="str">
        <f t="shared" si="0"/>
        <v/>
      </c>
      <c r="B16" s="11"/>
      <c r="C16" s="12"/>
      <c r="D16" s="11"/>
      <c r="E16" s="11"/>
      <c r="F16" s="13"/>
      <c r="G16" s="13"/>
      <c r="H16" s="13"/>
      <c r="I16" s="11"/>
      <c r="J16" s="2" t="s">
        <v>2677</v>
      </c>
    </row>
    <row r="17" spans="1:10" ht="12.75" customHeight="1">
      <c r="A17" s="10" t="str">
        <f t="shared" si="0"/>
        <v/>
      </c>
      <c r="B17" s="11"/>
      <c r="C17" s="12"/>
      <c r="D17" s="11"/>
      <c r="E17" s="11"/>
      <c r="F17" s="13"/>
      <c r="G17" s="13"/>
      <c r="H17" s="13"/>
      <c r="I17" s="11"/>
      <c r="J17" s="2" t="s">
        <v>2678</v>
      </c>
    </row>
    <row r="18" spans="1:10" ht="12.75" customHeight="1">
      <c r="A18" s="10" t="str">
        <f t="shared" si="0"/>
        <v/>
      </c>
      <c r="B18" s="11"/>
      <c r="C18" s="12"/>
      <c r="D18" s="11"/>
      <c r="E18" s="11"/>
      <c r="F18" s="13"/>
      <c r="G18" s="13"/>
      <c r="H18" s="13"/>
      <c r="I18" s="11"/>
      <c r="J18" s="2" t="s">
        <v>2679</v>
      </c>
    </row>
    <row r="19" spans="1:10" ht="12.75" customHeight="1">
      <c r="A19" s="10" t="str">
        <f t="shared" si="0"/>
        <v/>
      </c>
      <c r="B19" s="11"/>
      <c r="C19" s="12"/>
      <c r="D19" s="11"/>
      <c r="E19" s="11"/>
      <c r="F19" s="13"/>
      <c r="G19" s="13"/>
      <c r="H19" s="13"/>
      <c r="I19" s="11"/>
      <c r="J19" s="2" t="s">
        <v>2680</v>
      </c>
    </row>
    <row r="20" spans="1:10" ht="12.75" customHeight="1">
      <c r="A20" s="10" t="str">
        <f t="shared" si="0"/>
        <v/>
      </c>
      <c r="B20" s="11"/>
      <c r="C20" s="12"/>
      <c r="D20" s="11"/>
      <c r="E20" s="11"/>
      <c r="F20" s="13"/>
      <c r="G20" s="13"/>
      <c r="H20" s="13"/>
      <c r="I20" s="11"/>
      <c r="J20" s="2" t="s">
        <v>2681</v>
      </c>
    </row>
    <row r="21" spans="1:10" ht="12.75" customHeight="1">
      <c r="A21" s="10" t="str">
        <f t="shared" si="0"/>
        <v/>
      </c>
      <c r="B21" s="11"/>
      <c r="C21" s="12"/>
      <c r="D21" s="11"/>
      <c r="E21" s="11"/>
      <c r="F21" s="13"/>
      <c r="G21" s="13"/>
      <c r="H21" s="13"/>
      <c r="I21" s="11"/>
      <c r="J21" s="2" t="s">
        <v>2682</v>
      </c>
    </row>
    <row r="22" spans="1:10" ht="12.75" customHeight="1">
      <c r="A22" s="10" t="str">
        <f t="shared" si="0"/>
        <v/>
      </c>
      <c r="B22" s="11"/>
      <c r="C22" s="12"/>
      <c r="D22" s="11"/>
      <c r="E22" s="11"/>
      <c r="F22" s="13"/>
      <c r="G22" s="13"/>
      <c r="H22" s="13"/>
      <c r="I22" s="11"/>
      <c r="J22" s="2" t="s">
        <v>2683</v>
      </c>
    </row>
    <row r="23" spans="1:10" ht="12.75" customHeight="1">
      <c r="A23" s="10" t="str">
        <f t="shared" si="0"/>
        <v/>
      </c>
      <c r="B23" s="11"/>
      <c r="C23" s="12"/>
      <c r="D23" s="11"/>
      <c r="E23" s="11"/>
      <c r="F23" s="13"/>
      <c r="G23" s="13"/>
      <c r="H23" s="13"/>
      <c r="I23" s="11"/>
      <c r="J23" s="2" t="s">
        <v>2684</v>
      </c>
    </row>
    <row r="24" spans="1:10" ht="12.75" customHeight="1">
      <c r="A24" s="10" t="str">
        <f t="shared" si="0"/>
        <v/>
      </c>
      <c r="B24" s="11"/>
      <c r="C24" s="12"/>
      <c r="D24" s="11"/>
      <c r="E24" s="11"/>
      <c r="F24" s="13"/>
      <c r="G24" s="13"/>
      <c r="H24" s="13"/>
      <c r="I24" s="11"/>
      <c r="J24" s="2" t="s">
        <v>2685</v>
      </c>
    </row>
    <row r="25" spans="1:10" ht="12.75" customHeight="1">
      <c r="A25" s="10" t="str">
        <f t="shared" si="0"/>
        <v/>
      </c>
      <c r="B25" s="11"/>
      <c r="C25" s="12"/>
      <c r="D25" s="11"/>
      <c r="E25" s="11"/>
      <c r="F25" s="13"/>
      <c r="G25" s="13"/>
      <c r="H25" s="13"/>
      <c r="I25" s="11"/>
      <c r="J25" s="2" t="s">
        <v>2686</v>
      </c>
    </row>
    <row r="26" spans="1:10" ht="12.75" customHeight="1">
      <c r="A26" s="10" t="str">
        <f t="shared" si="0"/>
        <v/>
      </c>
      <c r="B26" s="11"/>
      <c r="C26" s="12"/>
      <c r="D26" s="11"/>
      <c r="E26" s="11"/>
      <c r="F26" s="13"/>
      <c r="G26" s="13"/>
      <c r="H26" s="13"/>
      <c r="I26" s="11"/>
      <c r="J26" s="2" t="s">
        <v>2687</v>
      </c>
    </row>
    <row r="27" spans="1:10" ht="15.75" customHeight="1">
      <c r="A27" s="659" t="s">
        <v>779</v>
      </c>
      <c r="B27" s="677"/>
      <c r="C27" s="14"/>
      <c r="D27" s="14"/>
      <c r="E27" s="14"/>
      <c r="F27" s="14"/>
      <c r="G27" s="19">
        <f>SUM(G7:G26)</f>
        <v>0</v>
      </c>
      <c r="H27" s="19">
        <f>SUM(H7:H26)</f>
        <v>0</v>
      </c>
      <c r="I27" s="16"/>
    </row>
    <row r="28" spans="1:10" ht="15.75" customHeight="1">
      <c r="A28" s="3" t="str">
        <f>基本信息输入表!$K$6&amp;"填表人："&amp;基本信息输入表!$M$85</f>
        <v>被评估单位填表人：</v>
      </c>
      <c r="H28" s="3" t="str">
        <f>"评估人员："&amp;基本信息输入表!$Q$85</f>
        <v>评估人员：</v>
      </c>
      <c r="J28" s="3" t="s">
        <v>533</v>
      </c>
    </row>
    <row r="29" spans="1:10" ht="15.75" customHeight="1">
      <c r="A29" s="3" t="str">
        <f>"填表日期："&amp;YEAR(基本信息输入表!$O$85)&amp;"年"&amp;MONTH(基本信息输入表!$O$85)&amp;"月"&amp;DAY(基本信息输入表!$O$85)&amp;"日"</f>
        <v>填表日期：1900年1月0日</v>
      </c>
    </row>
  </sheetData>
  <mergeCells count="4">
    <mergeCell ref="A2:I2"/>
    <mergeCell ref="A3:I3"/>
    <mergeCell ref="A5:D5"/>
    <mergeCell ref="A27:B27"/>
  </mergeCells>
  <phoneticPr fontId="33" type="noConversion"/>
  <hyperlinks>
    <hyperlink ref="A1" location="索引目录!A1" display="返回索引目录" xr:uid="{00000000-0004-0000-5800-000000000000}"/>
  </hyperlinks>
  <printOptions horizontalCentered="1"/>
  <pageMargins left="0.98402777777777795" right="0.98402777777777795" top="0.98402777777777795" bottom="0.98402777777777795" header="0.47222222222222199" footer="0.35416666666666702"/>
  <pageSetup paperSize="9" scale="81"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9">
    <pageSetUpPr fitToPage="1"/>
  </sheetPr>
  <dimension ref="A1:J29"/>
  <sheetViews>
    <sheetView showGridLines="0" topLeftCell="A12" zoomScale="96" zoomScaleNormal="96" workbookViewId="0">
      <selection activeCell="M8" sqref="M8:R8"/>
    </sheetView>
  </sheetViews>
  <sheetFormatPr defaultColWidth="9" defaultRowHeight="12.75"/>
  <cols>
    <col min="1" max="1" width="5.25" style="3" customWidth="1"/>
    <col min="2" max="9" width="13.75" style="3" customWidth="1"/>
    <col min="10" max="10" width="15.25" style="3" customWidth="1"/>
    <col min="11" max="12" width="9" style="3" customWidth="1"/>
    <col min="13" max="16384" width="9" style="3"/>
  </cols>
  <sheetData>
    <row r="1" spans="1:10" ht="15.75" customHeight="1">
      <c r="A1" s="4" t="s">
        <v>125</v>
      </c>
    </row>
    <row r="2" spans="1:10" s="1" customFormat="1" ht="30" customHeight="1">
      <c r="A2" s="651" t="s">
        <v>2688</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2689</v>
      </c>
    </row>
    <row r="5" spans="1:10" ht="15.75" customHeight="1">
      <c r="A5" s="662" t="str">
        <f>基本信息输入表!K6&amp;"："&amp;基本信息输入表!M6</f>
        <v>被评估单位：西安曲江影视投资（集团）有限公司</v>
      </c>
      <c r="B5" s="676"/>
      <c r="C5" s="676"/>
      <c r="D5" s="676"/>
      <c r="E5" s="6"/>
      <c r="F5" s="6"/>
      <c r="I5" s="17" t="s">
        <v>561</v>
      </c>
    </row>
    <row r="6" spans="1:10" s="2" customFormat="1" ht="15.75" customHeight="1">
      <c r="A6" s="8" t="s">
        <v>127</v>
      </c>
      <c r="B6" s="8" t="s">
        <v>681</v>
      </c>
      <c r="C6" s="8" t="s">
        <v>733</v>
      </c>
      <c r="D6" s="8" t="s">
        <v>711</v>
      </c>
      <c r="E6" s="8" t="s">
        <v>513</v>
      </c>
      <c r="F6" s="8" t="s">
        <v>2600</v>
      </c>
      <c r="G6" s="9" t="s">
        <v>684</v>
      </c>
      <c r="H6" s="8" t="s">
        <v>413</v>
      </c>
      <c r="I6" s="8" t="s">
        <v>143</v>
      </c>
      <c r="J6" s="2" t="s">
        <v>516</v>
      </c>
    </row>
    <row r="7" spans="1:10" ht="15.75" customHeight="1">
      <c r="A7" s="10" t="str">
        <f t="shared" ref="A7:A26" si="0">IF(B7="","",ROW()-6)</f>
        <v/>
      </c>
      <c r="B7" s="11"/>
      <c r="C7" s="12"/>
      <c r="D7" s="11"/>
      <c r="E7" s="36"/>
      <c r="F7" s="13"/>
      <c r="G7" s="13"/>
      <c r="H7" s="13"/>
      <c r="I7" s="11"/>
      <c r="J7" s="2" t="s">
        <v>2690</v>
      </c>
    </row>
    <row r="8" spans="1:10">
      <c r="A8" s="10" t="str">
        <f t="shared" si="0"/>
        <v/>
      </c>
      <c r="B8" s="11"/>
      <c r="C8" s="12"/>
      <c r="D8" s="11"/>
      <c r="E8" s="36"/>
      <c r="F8" s="13"/>
      <c r="G8" s="13"/>
      <c r="H8" s="13"/>
      <c r="I8" s="11"/>
      <c r="J8" s="2" t="s">
        <v>2691</v>
      </c>
    </row>
    <row r="9" spans="1:10">
      <c r="A9" s="10" t="str">
        <f t="shared" si="0"/>
        <v/>
      </c>
      <c r="B9" s="11"/>
      <c r="C9" s="12"/>
      <c r="D9" s="11"/>
      <c r="E9" s="36"/>
      <c r="F9" s="13"/>
      <c r="G9" s="13"/>
      <c r="H9" s="13"/>
      <c r="I9" s="11"/>
      <c r="J9" s="2" t="s">
        <v>2692</v>
      </c>
    </row>
    <row r="10" spans="1:10">
      <c r="A10" s="10" t="str">
        <f t="shared" si="0"/>
        <v/>
      </c>
      <c r="B10" s="11"/>
      <c r="C10" s="12"/>
      <c r="D10" s="11"/>
      <c r="E10" s="36"/>
      <c r="F10" s="13"/>
      <c r="G10" s="13"/>
      <c r="H10" s="13"/>
      <c r="I10" s="11"/>
      <c r="J10" s="2" t="s">
        <v>2693</v>
      </c>
    </row>
    <row r="11" spans="1:10">
      <c r="A11" s="10" t="str">
        <f t="shared" si="0"/>
        <v/>
      </c>
      <c r="B11" s="11"/>
      <c r="C11" s="12"/>
      <c r="D11" s="11"/>
      <c r="E11" s="36"/>
      <c r="F11" s="13"/>
      <c r="G11" s="13"/>
      <c r="H11" s="13"/>
      <c r="I11" s="11"/>
      <c r="J11" s="2" t="s">
        <v>2694</v>
      </c>
    </row>
    <row r="12" spans="1:10">
      <c r="A12" s="10" t="str">
        <f t="shared" si="0"/>
        <v/>
      </c>
      <c r="B12" s="11"/>
      <c r="C12" s="12"/>
      <c r="D12" s="11"/>
      <c r="E12" s="36"/>
      <c r="F12" s="13"/>
      <c r="G12" s="13"/>
      <c r="H12" s="13"/>
      <c r="I12" s="11"/>
      <c r="J12" s="2" t="s">
        <v>2695</v>
      </c>
    </row>
    <row r="13" spans="1:10">
      <c r="A13" s="10" t="str">
        <f t="shared" si="0"/>
        <v/>
      </c>
      <c r="B13" s="11"/>
      <c r="C13" s="12"/>
      <c r="D13" s="11"/>
      <c r="E13" s="36"/>
      <c r="F13" s="13"/>
      <c r="G13" s="13"/>
      <c r="H13" s="13"/>
      <c r="I13" s="11"/>
      <c r="J13" s="2" t="s">
        <v>2696</v>
      </c>
    </row>
    <row r="14" spans="1:10">
      <c r="A14" s="10" t="str">
        <f t="shared" si="0"/>
        <v/>
      </c>
      <c r="B14" s="11"/>
      <c r="C14" s="12"/>
      <c r="D14" s="11"/>
      <c r="E14" s="36"/>
      <c r="F14" s="13"/>
      <c r="G14" s="13"/>
      <c r="H14" s="13"/>
      <c r="I14" s="11"/>
      <c r="J14" s="2" t="s">
        <v>2697</v>
      </c>
    </row>
    <row r="15" spans="1:10">
      <c r="A15" s="10" t="str">
        <f t="shared" si="0"/>
        <v/>
      </c>
      <c r="B15" s="11"/>
      <c r="C15" s="12"/>
      <c r="D15" s="11"/>
      <c r="E15" s="36"/>
      <c r="F15" s="13"/>
      <c r="G15" s="13"/>
      <c r="H15" s="13"/>
      <c r="I15" s="11"/>
      <c r="J15" s="2" t="s">
        <v>2698</v>
      </c>
    </row>
    <row r="16" spans="1:10">
      <c r="A16" s="10" t="str">
        <f t="shared" si="0"/>
        <v/>
      </c>
      <c r="B16" s="11"/>
      <c r="C16" s="12"/>
      <c r="D16" s="11"/>
      <c r="E16" s="36"/>
      <c r="F16" s="13"/>
      <c r="G16" s="13"/>
      <c r="H16" s="13"/>
      <c r="I16" s="11"/>
      <c r="J16" s="2" t="s">
        <v>2699</v>
      </c>
    </row>
    <row r="17" spans="1:10">
      <c r="A17" s="10" t="str">
        <f t="shared" si="0"/>
        <v/>
      </c>
      <c r="B17" s="11"/>
      <c r="C17" s="12"/>
      <c r="D17" s="11"/>
      <c r="E17" s="36"/>
      <c r="F17" s="13"/>
      <c r="G17" s="13"/>
      <c r="H17" s="13"/>
      <c r="I17" s="11"/>
      <c r="J17" s="2" t="s">
        <v>2700</v>
      </c>
    </row>
    <row r="18" spans="1:10">
      <c r="A18" s="10" t="str">
        <f t="shared" si="0"/>
        <v/>
      </c>
      <c r="B18" s="11"/>
      <c r="C18" s="12"/>
      <c r="D18" s="11"/>
      <c r="E18" s="36"/>
      <c r="F18" s="13"/>
      <c r="G18" s="13"/>
      <c r="H18" s="13"/>
      <c r="I18" s="11"/>
      <c r="J18" s="2" t="s">
        <v>2701</v>
      </c>
    </row>
    <row r="19" spans="1:10">
      <c r="A19" s="10" t="str">
        <f t="shared" si="0"/>
        <v/>
      </c>
      <c r="B19" s="11"/>
      <c r="C19" s="12"/>
      <c r="D19" s="11"/>
      <c r="E19" s="36"/>
      <c r="F19" s="13"/>
      <c r="G19" s="13"/>
      <c r="H19" s="13"/>
      <c r="I19" s="11"/>
      <c r="J19" s="2" t="s">
        <v>2702</v>
      </c>
    </row>
    <row r="20" spans="1:10">
      <c r="A20" s="10" t="str">
        <f t="shared" si="0"/>
        <v/>
      </c>
      <c r="B20" s="11"/>
      <c r="C20" s="12"/>
      <c r="D20" s="11"/>
      <c r="E20" s="36"/>
      <c r="F20" s="13"/>
      <c r="G20" s="13"/>
      <c r="H20" s="13"/>
      <c r="I20" s="11"/>
      <c r="J20" s="2" t="s">
        <v>2703</v>
      </c>
    </row>
    <row r="21" spans="1:10">
      <c r="A21" s="10" t="str">
        <f t="shared" si="0"/>
        <v/>
      </c>
      <c r="B21" s="11"/>
      <c r="C21" s="12"/>
      <c r="D21" s="11"/>
      <c r="E21" s="36"/>
      <c r="F21" s="13"/>
      <c r="G21" s="13"/>
      <c r="H21" s="13"/>
      <c r="I21" s="11"/>
      <c r="J21" s="2" t="s">
        <v>2704</v>
      </c>
    </row>
    <row r="22" spans="1:10">
      <c r="A22" s="10" t="str">
        <f t="shared" si="0"/>
        <v/>
      </c>
      <c r="B22" s="11"/>
      <c r="C22" s="12"/>
      <c r="D22" s="11"/>
      <c r="E22" s="36"/>
      <c r="F22" s="13"/>
      <c r="G22" s="13"/>
      <c r="H22" s="13"/>
      <c r="I22" s="11"/>
      <c r="J22" s="2" t="s">
        <v>2705</v>
      </c>
    </row>
    <row r="23" spans="1:10">
      <c r="A23" s="10" t="str">
        <f t="shared" si="0"/>
        <v/>
      </c>
      <c r="B23" s="11"/>
      <c r="C23" s="12"/>
      <c r="D23" s="11"/>
      <c r="E23" s="36"/>
      <c r="F23" s="13"/>
      <c r="G23" s="13"/>
      <c r="H23" s="13"/>
      <c r="I23" s="11"/>
      <c r="J23" s="2" t="s">
        <v>2706</v>
      </c>
    </row>
    <row r="24" spans="1:10">
      <c r="A24" s="10" t="str">
        <f t="shared" si="0"/>
        <v/>
      </c>
      <c r="B24" s="11"/>
      <c r="C24" s="12"/>
      <c r="D24" s="11"/>
      <c r="E24" s="36"/>
      <c r="F24" s="13"/>
      <c r="G24" s="13"/>
      <c r="H24" s="13"/>
      <c r="I24" s="11"/>
      <c r="J24" s="2" t="s">
        <v>2707</v>
      </c>
    </row>
    <row r="25" spans="1:10">
      <c r="A25" s="10" t="str">
        <f t="shared" si="0"/>
        <v/>
      </c>
      <c r="B25" s="11"/>
      <c r="C25" s="12"/>
      <c r="D25" s="11"/>
      <c r="E25" s="36"/>
      <c r="F25" s="13"/>
      <c r="G25" s="13"/>
      <c r="H25" s="13"/>
      <c r="I25" s="11"/>
      <c r="J25" s="2" t="s">
        <v>2708</v>
      </c>
    </row>
    <row r="26" spans="1:10">
      <c r="A26" s="10" t="str">
        <f t="shared" si="0"/>
        <v/>
      </c>
      <c r="B26" s="11"/>
      <c r="C26" s="12"/>
      <c r="D26" s="11"/>
      <c r="E26" s="36"/>
      <c r="F26" s="13"/>
      <c r="G26" s="13"/>
      <c r="H26" s="13"/>
      <c r="I26" s="11"/>
      <c r="J26" s="2" t="s">
        <v>2709</v>
      </c>
    </row>
    <row r="27" spans="1:10" ht="15.75" customHeight="1">
      <c r="A27" s="659" t="s">
        <v>779</v>
      </c>
      <c r="B27" s="677"/>
      <c r="C27" s="14"/>
      <c r="D27" s="14"/>
      <c r="E27" s="14"/>
      <c r="F27" s="14"/>
      <c r="G27" s="19">
        <f>SUM(G7:G26)</f>
        <v>0</v>
      </c>
      <c r="H27" s="19">
        <f>SUM(H7:H26)</f>
        <v>0</v>
      </c>
      <c r="I27" s="16"/>
    </row>
    <row r="28" spans="1:10" ht="15.75" customHeight="1">
      <c r="A28" s="3" t="str">
        <f>基本信息输入表!$K$6&amp;"填表人："&amp;基本信息输入表!$M$86</f>
        <v>被评估单位填表人：</v>
      </c>
      <c r="H28" s="3" t="str">
        <f>"评估人员："&amp;基本信息输入表!$Q$86</f>
        <v>评估人员：</v>
      </c>
      <c r="J28" s="3" t="s">
        <v>533</v>
      </c>
    </row>
    <row r="29" spans="1:10" ht="15.75" customHeight="1">
      <c r="A29" s="3"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phoneticPr fontId="33" type="noConversion"/>
  <hyperlinks>
    <hyperlink ref="A1" location="索引目录!A1" display="返回索引目录" xr:uid="{00000000-0004-0000-59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0">
    <pageSetUpPr fitToPage="1"/>
  </sheetPr>
  <dimension ref="A1:G29"/>
  <sheetViews>
    <sheetView showGridLines="0" zoomScale="96" zoomScaleNormal="96" workbookViewId="0">
      <selection activeCell="M8" sqref="M8:R8"/>
    </sheetView>
  </sheetViews>
  <sheetFormatPr defaultColWidth="9" defaultRowHeight="15.75" customHeight="1"/>
  <cols>
    <col min="1" max="1" width="7.75" style="3" customWidth="1"/>
    <col min="2" max="2" width="30" style="3" customWidth="1"/>
    <col min="3" max="4" width="28.75" style="3" customWidth="1"/>
    <col min="5" max="5" width="28.75" style="3" hidden="1" customWidth="1"/>
    <col min="6" max="6" width="28.75" style="3" customWidth="1"/>
    <col min="7" max="8" width="9" style="3" customWidth="1"/>
    <col min="9" max="16384" width="9" style="3"/>
  </cols>
  <sheetData>
    <row r="1" spans="1:7" ht="15.75" customHeight="1">
      <c r="A1" s="4" t="s">
        <v>125</v>
      </c>
    </row>
    <row r="2" spans="1:7" s="1" customFormat="1" ht="30" customHeight="1">
      <c r="A2" s="651" t="s">
        <v>2710</v>
      </c>
      <c r="B2" s="652"/>
      <c r="C2" s="652"/>
      <c r="D2" s="652"/>
      <c r="E2" s="652"/>
      <c r="F2" s="652"/>
    </row>
    <row r="3" spans="1:7" ht="15.75" customHeight="1">
      <c r="A3" s="653" t="str">
        <f>"评估基准日："&amp;TEXT(基本信息输入表!M7,"yyyy年mm月dd日")</f>
        <v>评估基准日：2025年07月31日</v>
      </c>
      <c r="B3" s="654"/>
      <c r="C3" s="654"/>
      <c r="D3" s="654"/>
      <c r="E3" s="654"/>
      <c r="F3" s="654"/>
    </row>
    <row r="4" spans="1:7" ht="14.25" customHeight="1">
      <c r="A4" s="2"/>
      <c r="B4" s="2"/>
      <c r="C4" s="2"/>
      <c r="D4" s="2"/>
      <c r="E4" s="2"/>
      <c r="F4" s="17" t="s">
        <v>2711</v>
      </c>
    </row>
    <row r="5" spans="1:7" ht="15.75" customHeight="1">
      <c r="A5" s="3" t="str">
        <f>基本信息输入表!K6&amp;"："&amp;基本信息输入表!M6</f>
        <v>被评估单位：西安曲江影视投资（集团）有限公司</v>
      </c>
      <c r="F5" s="17" t="s">
        <v>561</v>
      </c>
    </row>
    <row r="6" spans="1:7" s="2" customFormat="1" ht="15.75" customHeight="1">
      <c r="A6" s="8" t="s">
        <v>127</v>
      </c>
      <c r="B6" s="8" t="s">
        <v>1183</v>
      </c>
      <c r="C6" s="8" t="s">
        <v>733</v>
      </c>
      <c r="D6" s="9" t="s">
        <v>412</v>
      </c>
      <c r="E6" s="8" t="s">
        <v>413</v>
      </c>
      <c r="F6" s="8" t="s">
        <v>143</v>
      </c>
      <c r="G6" s="2" t="s">
        <v>516</v>
      </c>
    </row>
    <row r="7" spans="1:7" ht="12.75" customHeight="1">
      <c r="A7" s="10" t="str">
        <f t="shared" ref="A7:A26" si="0">IF(B7="","",ROW()-6)</f>
        <v/>
      </c>
      <c r="B7" s="11"/>
      <c r="C7" s="12"/>
      <c r="D7" s="13"/>
      <c r="E7" s="13"/>
      <c r="F7" s="11"/>
      <c r="G7" s="2" t="s">
        <v>2690</v>
      </c>
    </row>
    <row r="8" spans="1:7" ht="12.75" customHeight="1">
      <c r="A8" s="10" t="str">
        <f t="shared" si="0"/>
        <v/>
      </c>
      <c r="B8" s="11"/>
      <c r="C8" s="12"/>
      <c r="D8" s="13"/>
      <c r="E8" s="13"/>
      <c r="F8" s="11"/>
      <c r="G8" s="2" t="s">
        <v>2691</v>
      </c>
    </row>
    <row r="9" spans="1:7" ht="12.75" customHeight="1">
      <c r="A9" s="10" t="str">
        <f t="shared" si="0"/>
        <v/>
      </c>
      <c r="B9" s="11"/>
      <c r="C9" s="12"/>
      <c r="D9" s="13"/>
      <c r="E9" s="13"/>
      <c r="F9" s="11"/>
      <c r="G9" s="2" t="s">
        <v>2692</v>
      </c>
    </row>
    <row r="10" spans="1:7" ht="12.75" customHeight="1">
      <c r="A10" s="10" t="str">
        <f t="shared" si="0"/>
        <v/>
      </c>
      <c r="B10" s="11"/>
      <c r="C10" s="12"/>
      <c r="D10" s="13"/>
      <c r="E10" s="13"/>
      <c r="F10" s="11"/>
      <c r="G10" s="2" t="s">
        <v>2693</v>
      </c>
    </row>
    <row r="11" spans="1:7" ht="12.75" customHeight="1">
      <c r="A11" s="10" t="str">
        <f t="shared" si="0"/>
        <v/>
      </c>
      <c r="B11" s="11"/>
      <c r="C11" s="12"/>
      <c r="D11" s="13"/>
      <c r="E11" s="13"/>
      <c r="F11" s="11"/>
      <c r="G11" s="2" t="s">
        <v>2694</v>
      </c>
    </row>
    <row r="12" spans="1:7" ht="12.75" customHeight="1">
      <c r="A12" s="10" t="str">
        <f t="shared" si="0"/>
        <v/>
      </c>
      <c r="B12" s="11"/>
      <c r="C12" s="12"/>
      <c r="D12" s="13"/>
      <c r="E12" s="13"/>
      <c r="F12" s="11"/>
      <c r="G12" s="2" t="s">
        <v>2695</v>
      </c>
    </row>
    <row r="13" spans="1:7" ht="12.75" customHeight="1">
      <c r="A13" s="10" t="str">
        <f t="shared" si="0"/>
        <v/>
      </c>
      <c r="B13" s="11"/>
      <c r="C13" s="12"/>
      <c r="D13" s="13"/>
      <c r="E13" s="13"/>
      <c r="F13" s="11"/>
      <c r="G13" s="2" t="s">
        <v>2696</v>
      </c>
    </row>
    <row r="14" spans="1:7" ht="12.75" customHeight="1">
      <c r="A14" s="10" t="str">
        <f t="shared" si="0"/>
        <v/>
      </c>
      <c r="B14" s="11"/>
      <c r="C14" s="12"/>
      <c r="D14" s="13"/>
      <c r="E14" s="13"/>
      <c r="F14" s="11"/>
      <c r="G14" s="2" t="s">
        <v>2697</v>
      </c>
    </row>
    <row r="15" spans="1:7" ht="12.75" customHeight="1">
      <c r="A15" s="10" t="str">
        <f t="shared" si="0"/>
        <v/>
      </c>
      <c r="B15" s="11"/>
      <c r="C15" s="12"/>
      <c r="D15" s="13"/>
      <c r="E15" s="13"/>
      <c r="F15" s="11"/>
      <c r="G15" s="2" t="s">
        <v>2698</v>
      </c>
    </row>
    <row r="16" spans="1:7" ht="12.75" customHeight="1">
      <c r="A16" s="10" t="str">
        <f t="shared" si="0"/>
        <v/>
      </c>
      <c r="B16" s="11"/>
      <c r="C16" s="12"/>
      <c r="D16" s="13"/>
      <c r="E16" s="13"/>
      <c r="F16" s="11"/>
      <c r="G16" s="2" t="s">
        <v>2699</v>
      </c>
    </row>
    <row r="17" spans="1:7" ht="12.75" customHeight="1">
      <c r="A17" s="10" t="str">
        <f t="shared" si="0"/>
        <v/>
      </c>
      <c r="B17" s="11"/>
      <c r="C17" s="12"/>
      <c r="D17" s="13"/>
      <c r="E17" s="13"/>
      <c r="F17" s="11"/>
      <c r="G17" s="2" t="s">
        <v>2700</v>
      </c>
    </row>
    <row r="18" spans="1:7" ht="12.75" customHeight="1">
      <c r="A18" s="10" t="str">
        <f t="shared" si="0"/>
        <v/>
      </c>
      <c r="B18" s="11"/>
      <c r="C18" s="12"/>
      <c r="D18" s="13"/>
      <c r="E18" s="13"/>
      <c r="F18" s="11"/>
      <c r="G18" s="2" t="s">
        <v>2701</v>
      </c>
    </row>
    <row r="19" spans="1:7" ht="12.75" customHeight="1">
      <c r="A19" s="10" t="str">
        <f t="shared" si="0"/>
        <v/>
      </c>
      <c r="B19" s="11"/>
      <c r="C19" s="12"/>
      <c r="D19" s="13"/>
      <c r="E19" s="13"/>
      <c r="F19" s="11"/>
      <c r="G19" s="2" t="s">
        <v>2702</v>
      </c>
    </row>
    <row r="20" spans="1:7" ht="12.75" customHeight="1">
      <c r="A20" s="10" t="str">
        <f t="shared" si="0"/>
        <v/>
      </c>
      <c r="B20" s="11"/>
      <c r="C20" s="12"/>
      <c r="D20" s="13"/>
      <c r="E20" s="13"/>
      <c r="F20" s="11"/>
      <c r="G20" s="2" t="s">
        <v>2703</v>
      </c>
    </row>
    <row r="21" spans="1:7" ht="12.75" customHeight="1">
      <c r="A21" s="10" t="str">
        <f t="shared" si="0"/>
        <v/>
      </c>
      <c r="B21" s="11"/>
      <c r="C21" s="12"/>
      <c r="D21" s="13"/>
      <c r="E21" s="13"/>
      <c r="F21" s="11"/>
      <c r="G21" s="2" t="s">
        <v>2704</v>
      </c>
    </row>
    <row r="22" spans="1:7" ht="12.75" customHeight="1">
      <c r="A22" s="10" t="str">
        <f t="shared" si="0"/>
        <v/>
      </c>
      <c r="B22" s="11"/>
      <c r="C22" s="12"/>
      <c r="D22" s="13"/>
      <c r="E22" s="13"/>
      <c r="F22" s="11"/>
      <c r="G22" s="2" t="s">
        <v>2705</v>
      </c>
    </row>
    <row r="23" spans="1:7" ht="12.75" customHeight="1">
      <c r="A23" s="10" t="str">
        <f t="shared" si="0"/>
        <v/>
      </c>
      <c r="B23" s="11"/>
      <c r="C23" s="12"/>
      <c r="D23" s="13"/>
      <c r="E23" s="13"/>
      <c r="F23" s="11"/>
      <c r="G23" s="2" t="s">
        <v>2706</v>
      </c>
    </row>
    <row r="24" spans="1:7" ht="12.75" customHeight="1">
      <c r="A24" s="10" t="str">
        <f t="shared" si="0"/>
        <v/>
      </c>
      <c r="B24" s="11"/>
      <c r="C24" s="12"/>
      <c r="D24" s="13"/>
      <c r="E24" s="13"/>
      <c r="F24" s="11"/>
      <c r="G24" s="2" t="s">
        <v>2707</v>
      </c>
    </row>
    <row r="25" spans="1:7" ht="12.75" customHeight="1">
      <c r="A25" s="10" t="str">
        <f t="shared" si="0"/>
        <v/>
      </c>
      <c r="B25" s="11"/>
      <c r="C25" s="12"/>
      <c r="D25" s="13"/>
      <c r="E25" s="13"/>
      <c r="F25" s="11"/>
      <c r="G25" s="2" t="s">
        <v>2708</v>
      </c>
    </row>
    <row r="26" spans="1:7" ht="12.75" customHeight="1">
      <c r="A26" s="10" t="str">
        <f t="shared" si="0"/>
        <v/>
      </c>
      <c r="B26" s="11"/>
      <c r="C26" s="12"/>
      <c r="D26" s="13"/>
      <c r="E26" s="13"/>
      <c r="F26" s="11"/>
      <c r="G26" s="2" t="s">
        <v>2709</v>
      </c>
    </row>
    <row r="27" spans="1:7" ht="15.75" customHeight="1">
      <c r="A27" s="659" t="s">
        <v>779</v>
      </c>
      <c r="B27" s="677"/>
      <c r="C27" s="14"/>
      <c r="D27" s="19">
        <f>SUM(D7:D26)</f>
        <v>0</v>
      </c>
      <c r="E27" s="19">
        <f>SUM(E7:E26)</f>
        <v>0</v>
      </c>
      <c r="F27" s="16"/>
    </row>
    <row r="28" spans="1:7" ht="15.75" customHeight="1">
      <c r="A28" s="3" t="str">
        <f>基本信息输入表!$K$6&amp;"填表人："&amp;基本信息输入表!$M$87</f>
        <v>被评估单位填表人：</v>
      </c>
      <c r="E28" s="3" t="str">
        <f>"评估人员："&amp;基本信息输入表!$Q$87</f>
        <v>评估人员：</v>
      </c>
      <c r="G28" s="3" t="s">
        <v>533</v>
      </c>
    </row>
    <row r="29" spans="1:7" ht="15.75" customHeight="1">
      <c r="A29" s="3" t="str">
        <f>"填表日期："&amp;YEAR(基本信息输入表!$O$87)&amp;"年"&amp;MONTH(基本信息输入表!$O$87)&amp;"月"&amp;DAY(基本信息输入表!$O$87)&amp;"日"</f>
        <v>填表日期：1900年1月0日</v>
      </c>
    </row>
  </sheetData>
  <mergeCells count="3">
    <mergeCell ref="A2:F2"/>
    <mergeCell ref="A3:F3"/>
    <mergeCell ref="A27:B27"/>
  </mergeCells>
  <phoneticPr fontId="33" type="noConversion"/>
  <hyperlinks>
    <hyperlink ref="A1" location="索引目录!A1" display="返回索引目录" xr:uid="{00000000-0004-0000-5A00-000000000000}"/>
  </hyperlinks>
  <printOptions horizontalCentered="1"/>
  <pageMargins left="0.98402777777777795" right="0.98402777777777795" top="0.98402777777777795" bottom="0.98402777777777795" header="0.47222222222222199" footer="0.35416666666666702"/>
  <pageSetup paperSize="9" scale="76"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4"/>
  <sheetViews>
    <sheetView showGridLines="0" zoomScale="96" zoomScaleNormal="96" workbookViewId="0">
      <selection activeCell="M8" sqref="M8:R8"/>
    </sheetView>
  </sheetViews>
  <sheetFormatPr defaultColWidth="9" defaultRowHeight="12.75"/>
  <cols>
    <col min="1" max="1" width="23.75" style="3" customWidth="1"/>
    <col min="2" max="2" width="6.75" style="3" customWidth="1"/>
    <col min="3" max="3" width="27.5" style="3" customWidth="1"/>
    <col min="4" max="5" width="21" style="3" customWidth="1"/>
    <col min="6" max="6" width="22.75" style="3" customWidth="1"/>
    <col min="7" max="7" width="2.75" style="3" customWidth="1"/>
    <col min="8" max="8" width="9" style="3" customWidth="1"/>
    <col min="9" max="9" width="18.25" style="3" customWidth="1"/>
    <col min="10" max="11" width="9" style="3" customWidth="1"/>
    <col min="12" max="16384" width="9" style="3"/>
  </cols>
  <sheetData>
    <row r="1" spans="1:7" ht="15.75" customHeight="1">
      <c r="A1" s="4" t="s">
        <v>125</v>
      </c>
    </row>
    <row r="2" spans="1:7" s="333" customFormat="1" ht="25.9" customHeight="1">
      <c r="A2" s="641" t="s">
        <v>408</v>
      </c>
      <c r="B2" s="642"/>
      <c r="C2" s="642"/>
      <c r="D2" s="642"/>
      <c r="E2" s="642"/>
      <c r="F2" s="642"/>
      <c r="G2" s="335"/>
    </row>
    <row r="3" spans="1:7" s="334" customFormat="1" ht="15.75" customHeight="1">
      <c r="A3" s="643" t="str">
        <f>"评估基准日："&amp;TEXT(基本信息输入表!M7,"yyyy年mm月dd日")</f>
        <v>评估基准日：2025年07月31日</v>
      </c>
      <c r="B3" s="644"/>
      <c r="C3" s="644"/>
      <c r="D3" s="644"/>
      <c r="E3" s="644"/>
      <c r="F3" s="644"/>
      <c r="G3" s="336"/>
    </row>
    <row r="4" spans="1:7" s="334" customFormat="1" ht="15.75" customHeight="1">
      <c r="A4" s="336"/>
      <c r="B4" s="336"/>
      <c r="C4" s="336"/>
      <c r="D4" s="336"/>
      <c r="E4" s="336"/>
      <c r="F4" s="337" t="s">
        <v>409</v>
      </c>
      <c r="G4" s="337"/>
    </row>
    <row r="5" spans="1:7" s="334" customFormat="1" ht="15.75" customHeight="1">
      <c r="A5" s="334" t="str">
        <f>基本信息输入表!K6&amp;"："&amp;基本信息输入表!M6</f>
        <v>被评估单位：西安曲江影视投资（集团）有限公司</v>
      </c>
      <c r="F5" s="337" t="s">
        <v>410</v>
      </c>
      <c r="G5" s="337"/>
    </row>
    <row r="6" spans="1:7" s="2" customFormat="1" ht="15.75" customHeight="1">
      <c r="A6" s="645" t="s">
        <v>411</v>
      </c>
      <c r="B6" s="646"/>
      <c r="C6" s="32" t="s">
        <v>412</v>
      </c>
      <c r="D6" s="32" t="s">
        <v>413</v>
      </c>
      <c r="E6" s="32" t="s">
        <v>414</v>
      </c>
      <c r="F6" s="32" t="s">
        <v>415</v>
      </c>
    </row>
    <row r="7" spans="1:7" s="2" customFormat="1" ht="15.75" customHeight="1">
      <c r="A7" s="647"/>
      <c r="B7" s="635"/>
      <c r="C7" s="32" t="s">
        <v>416</v>
      </c>
      <c r="D7" s="32" t="s">
        <v>417</v>
      </c>
      <c r="E7" s="32" t="s">
        <v>418</v>
      </c>
      <c r="F7" s="32" t="s">
        <v>419</v>
      </c>
    </row>
    <row r="8" spans="1:7" ht="15.75" customHeight="1">
      <c r="A8" s="338" t="s">
        <v>36</v>
      </c>
      <c r="B8" s="118">
        <v>1</v>
      </c>
      <c r="C8" s="34">
        <f>ROUND('2-分类汇总-新会计准则用表'!C7/10000,2)</f>
        <v>0</v>
      </c>
      <c r="D8" s="34">
        <f>ROUND('2-分类汇总-新会计准则用表'!D7/10000,2)</f>
        <v>0</v>
      </c>
      <c r="E8" s="34">
        <f t="shared" ref="E8:E22" si="0">D8-C8</f>
        <v>0</v>
      </c>
      <c r="F8" s="34" t="str">
        <f t="shared" ref="F8:F22" si="1">IF(C8=0,"",E8/ABS(C8)*100)</f>
        <v/>
      </c>
      <c r="G8" s="17"/>
    </row>
    <row r="9" spans="1:7" ht="15.75" customHeight="1">
      <c r="A9" s="338" t="s">
        <v>420</v>
      </c>
      <c r="B9" s="339">
        <v>2</v>
      </c>
      <c r="C9" s="34" t="e">
        <f>SUM(C10:C17)-C16</f>
        <v>#REF!</v>
      </c>
      <c r="D9" s="34" t="e">
        <f>SUM(D10:D17)-D16</f>
        <v>#REF!</v>
      </c>
      <c r="E9" s="34" t="e">
        <f t="shared" si="0"/>
        <v>#REF!</v>
      </c>
      <c r="F9" s="34" t="e">
        <f t="shared" si="1"/>
        <v>#REF!</v>
      </c>
      <c r="G9" s="17"/>
    </row>
    <row r="10" spans="1:7" ht="15.75" customHeight="1">
      <c r="A10" s="340" t="s">
        <v>421</v>
      </c>
      <c r="B10" s="341">
        <v>3</v>
      </c>
      <c r="C10" s="34">
        <f>ROUND('2-分类汇总-新会计准则用表'!C29/10000,2)</f>
        <v>0</v>
      </c>
      <c r="D10" s="34">
        <f>ROUND('2-分类汇总-新会计准则用表'!D29/10000,2)</f>
        <v>0</v>
      </c>
      <c r="E10" s="34">
        <f t="shared" si="0"/>
        <v>0</v>
      </c>
      <c r="F10" s="34" t="str">
        <f t="shared" si="1"/>
        <v/>
      </c>
      <c r="G10" s="17"/>
    </row>
    <row r="11" spans="1:7" ht="15.75" customHeight="1">
      <c r="A11" s="342" t="s">
        <v>422</v>
      </c>
      <c r="B11" s="341">
        <v>4</v>
      </c>
      <c r="C11" s="34">
        <f>ROUND('2-分类汇总-新会计准则用表'!C32/10000,2)</f>
        <v>0</v>
      </c>
      <c r="D11" s="34">
        <f>ROUND('2-分类汇总-新会计准则用表'!D32/10000,2)</f>
        <v>0</v>
      </c>
      <c r="E11" s="34">
        <f t="shared" si="0"/>
        <v>0</v>
      </c>
      <c r="F11" s="34" t="str">
        <f t="shared" si="1"/>
        <v/>
      </c>
      <c r="G11" s="17"/>
    </row>
    <row r="12" spans="1:7" ht="15.75" customHeight="1">
      <c r="A12" s="342" t="s">
        <v>423</v>
      </c>
      <c r="B12" s="341">
        <v>5</v>
      </c>
      <c r="C12" s="34" t="e">
        <f>ROUND('2-分类汇总-新会计准则用表'!C43/10000,2)</f>
        <v>#REF!</v>
      </c>
      <c r="D12" s="34" t="e">
        <f>ROUND('2-分类汇总-新会计准则用表'!D43/10000,2)</f>
        <v>#REF!</v>
      </c>
      <c r="E12" s="34" t="e">
        <f t="shared" si="0"/>
        <v>#REF!</v>
      </c>
      <c r="F12" s="34" t="e">
        <f t="shared" si="1"/>
        <v>#REF!</v>
      </c>
      <c r="G12" s="17"/>
    </row>
    <row r="13" spans="1:7" ht="15.75" customHeight="1">
      <c r="A13" s="342" t="s">
        <v>424</v>
      </c>
      <c r="B13" s="341">
        <v>6</v>
      </c>
      <c r="C13" s="34">
        <f>ROUND('2-分类汇总-新会计准则用表'!C44/10000,2)</f>
        <v>0</v>
      </c>
      <c r="D13" s="34">
        <f>ROUND('2-分类汇总-新会计准则用表'!D44/10000,2)</f>
        <v>0</v>
      </c>
      <c r="E13" s="34">
        <f t="shared" si="0"/>
        <v>0</v>
      </c>
      <c r="F13" s="34" t="str">
        <f t="shared" si="1"/>
        <v/>
      </c>
      <c r="G13" s="17"/>
    </row>
    <row r="14" spans="1:7" ht="15.75" customHeight="1">
      <c r="A14" s="342" t="s">
        <v>425</v>
      </c>
      <c r="B14" s="341">
        <v>7</v>
      </c>
      <c r="C14" s="34">
        <f>ROUND('2-分类汇总-新会计准则用表'!C48/10000,2)</f>
        <v>0</v>
      </c>
      <c r="D14" s="34">
        <f>ROUND('2-分类汇总-新会计准则用表'!D48/10000,2)</f>
        <v>0</v>
      </c>
      <c r="E14" s="34">
        <f t="shared" si="0"/>
        <v>0</v>
      </c>
      <c r="F14" s="34" t="str">
        <f t="shared" si="1"/>
        <v/>
      </c>
      <c r="G14" s="17"/>
    </row>
    <row r="15" spans="1:7" ht="15.75" customHeight="1">
      <c r="A15" s="342" t="s">
        <v>426</v>
      </c>
      <c r="B15" s="341">
        <v>8</v>
      </c>
      <c r="C15" s="34">
        <f>ROUND('2-分类汇总-新会计准则用表'!C52/10000,2)</f>
        <v>0</v>
      </c>
      <c r="D15" s="34">
        <f>ROUND('2-分类汇总-新会计准则用表'!D52/10000,2)</f>
        <v>0</v>
      </c>
      <c r="E15" s="34">
        <f t="shared" si="0"/>
        <v>0</v>
      </c>
      <c r="F15" s="34" t="str">
        <f t="shared" si="1"/>
        <v/>
      </c>
      <c r="G15" s="17"/>
    </row>
    <row r="16" spans="1:7" ht="15.75" customHeight="1">
      <c r="A16" s="342" t="s">
        <v>427</v>
      </c>
      <c r="B16" s="341">
        <v>9</v>
      </c>
      <c r="C16" s="34">
        <f>ROUND('2-分类汇总-新会计准则用表'!C50/10000,2)</f>
        <v>0</v>
      </c>
      <c r="D16" s="34">
        <f>ROUND('2-分类汇总-新会计准则用表'!D50/10000,2)</f>
        <v>0</v>
      </c>
      <c r="E16" s="34">
        <f t="shared" si="0"/>
        <v>0</v>
      </c>
      <c r="F16" s="34" t="str">
        <f t="shared" si="1"/>
        <v/>
      </c>
      <c r="G16" s="17"/>
    </row>
    <row r="17" spans="1:8" ht="15.75" customHeight="1">
      <c r="A17" s="342" t="s">
        <v>428</v>
      </c>
      <c r="B17" s="341">
        <v>10</v>
      </c>
      <c r="C17" s="34">
        <f>ROUND(SUM('2-分类汇总-新会计准则用表'!C26,'2-分类汇总-新会计准则用表'!C45,'2-分类汇总-新会计准则用表'!C53:C57)/10000,2)</f>
        <v>0</v>
      </c>
      <c r="D17" s="34">
        <f>ROUND(SUM('2-分类汇总-新会计准则用表'!D26,'2-分类汇总-新会计准则用表'!D45,'2-分类汇总-新会计准则用表'!D53:D57)/10000,2)</f>
        <v>0</v>
      </c>
      <c r="E17" s="34">
        <f t="shared" si="0"/>
        <v>0</v>
      </c>
      <c r="F17" s="34" t="str">
        <f t="shared" si="1"/>
        <v/>
      </c>
      <c r="G17" s="17"/>
    </row>
    <row r="18" spans="1:8" s="55" customFormat="1" ht="15.75" customHeight="1">
      <c r="A18" s="343" t="s">
        <v>406</v>
      </c>
      <c r="B18" s="118">
        <v>11</v>
      </c>
      <c r="C18" s="34" t="e">
        <f>C8+C9</f>
        <v>#REF!</v>
      </c>
      <c r="D18" s="34" t="e">
        <f>D8+D9</f>
        <v>#REF!</v>
      </c>
      <c r="E18" s="34" t="e">
        <f t="shared" si="0"/>
        <v>#REF!</v>
      </c>
      <c r="F18" s="34" t="e">
        <f t="shared" si="1"/>
        <v>#REF!</v>
      </c>
      <c r="G18" s="17"/>
    </row>
    <row r="19" spans="1:8" s="55" customFormat="1" ht="15.75" customHeight="1">
      <c r="A19" s="338" t="s">
        <v>39</v>
      </c>
      <c r="B19" s="118">
        <v>12</v>
      </c>
      <c r="C19" s="34">
        <f>ROUND('2-分类汇总-新会计准则用表'!C59/10000,2)</f>
        <v>0</v>
      </c>
      <c r="D19" s="34">
        <f>ROUND('2-分类汇总-新会计准则用表'!D59/10000,2)</f>
        <v>0</v>
      </c>
      <c r="E19" s="34">
        <f t="shared" si="0"/>
        <v>0</v>
      </c>
      <c r="F19" s="34" t="str">
        <f t="shared" si="1"/>
        <v/>
      </c>
      <c r="G19" s="17"/>
    </row>
    <row r="20" spans="1:8" s="55" customFormat="1" ht="15.75" customHeight="1">
      <c r="A20" s="338" t="s">
        <v>68</v>
      </c>
      <c r="B20" s="118">
        <v>13</v>
      </c>
      <c r="C20" s="34">
        <f>ROUND('2-分类汇总-新会计准则用表'!C70/10000,2)</f>
        <v>0</v>
      </c>
      <c r="D20" s="34">
        <f>ROUND('2-分类汇总-新会计准则用表'!D70/10000,2)</f>
        <v>0</v>
      </c>
      <c r="E20" s="34">
        <f t="shared" si="0"/>
        <v>0</v>
      </c>
      <c r="F20" s="34" t="str">
        <f t="shared" si="1"/>
        <v/>
      </c>
      <c r="G20" s="17"/>
    </row>
    <row r="21" spans="1:8" s="55" customFormat="1" ht="15.75" customHeight="1">
      <c r="A21" s="343" t="s">
        <v>429</v>
      </c>
      <c r="B21" s="118">
        <v>14</v>
      </c>
      <c r="C21" s="34">
        <f>SUM(C19:C20)</f>
        <v>0</v>
      </c>
      <c r="D21" s="34">
        <f>SUM(D19:D20)</f>
        <v>0</v>
      </c>
      <c r="E21" s="34">
        <f t="shared" si="0"/>
        <v>0</v>
      </c>
      <c r="F21" s="34" t="str">
        <f t="shared" si="1"/>
        <v/>
      </c>
      <c r="G21" s="17"/>
    </row>
    <row r="22" spans="1:8" s="55" customFormat="1" ht="15.75" customHeight="1">
      <c r="A22" s="343" t="s">
        <v>430</v>
      </c>
      <c r="B22" s="118">
        <v>15</v>
      </c>
      <c r="C22" s="34" t="e">
        <f>C18-C21</f>
        <v>#REF!</v>
      </c>
      <c r="D22" s="34" t="e">
        <f>D18-D21</f>
        <v>#REF!</v>
      </c>
      <c r="E22" s="34" t="e">
        <f t="shared" si="0"/>
        <v>#REF!</v>
      </c>
      <c r="F22" s="34" t="e">
        <f t="shared" si="1"/>
        <v>#REF!</v>
      </c>
      <c r="G22" s="17"/>
    </row>
    <row r="23" spans="1:8" s="55" customFormat="1" ht="15.75" customHeight="1">
      <c r="A23" s="330"/>
      <c r="B23" s="331"/>
      <c r="C23" s="17"/>
      <c r="D23" s="17"/>
      <c r="E23" s="59"/>
      <c r="F23" s="59" t="s">
        <v>431</v>
      </c>
      <c r="G23" s="59"/>
      <c r="H23" s="3" t="s">
        <v>148</v>
      </c>
    </row>
    <row r="24" spans="1:8" ht="15.75" customHeight="1">
      <c r="H24" s="344" t="s">
        <v>432</v>
      </c>
    </row>
  </sheetData>
  <mergeCells count="3">
    <mergeCell ref="A2:F2"/>
    <mergeCell ref="A3:F3"/>
    <mergeCell ref="A6:B7"/>
  </mergeCells>
  <phoneticPr fontId="33" type="noConversion"/>
  <hyperlinks>
    <hyperlink ref="A1" location="索引目录!A1" display="返回索引目录" xr:uid="{00000000-0004-0000-0800-000000000000}"/>
  </hyperlinks>
  <printOptions horizontalCentered="1"/>
  <pageMargins left="0.98402777777777795" right="0.98402777777777795" top="0.98402777777777795" bottom="0.98402777777777795" header="0.47222222222222199" footer="0.35416666666666702"/>
  <pageSetup paperSize="9" scale="85" orientation="landscape"/>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1">
    <pageSetUpPr fitToPage="1"/>
  </sheetPr>
  <dimension ref="A1:H29"/>
  <sheetViews>
    <sheetView showGridLines="0" zoomScale="96" zoomScaleNormal="96" workbookViewId="0">
      <selection activeCell="M8" sqref="M8:R8"/>
    </sheetView>
  </sheetViews>
  <sheetFormatPr defaultColWidth="9" defaultRowHeight="15.75" customHeight="1"/>
  <cols>
    <col min="1" max="5" width="18" style="3" customWidth="1"/>
    <col min="6" max="6" width="18" style="3" hidden="1" customWidth="1"/>
    <col min="7" max="7" width="16.75" style="3" customWidth="1"/>
    <col min="8" max="8" width="8.75" style="3" customWidth="1"/>
    <col min="9" max="10" width="9" style="3" customWidth="1"/>
    <col min="11" max="16384" width="9" style="3"/>
  </cols>
  <sheetData>
    <row r="1" spans="1:8" ht="15.75" customHeight="1">
      <c r="A1" s="4" t="s">
        <v>125</v>
      </c>
    </row>
    <row r="2" spans="1:8" s="1" customFormat="1" ht="30" customHeight="1">
      <c r="A2" s="651" t="s">
        <v>2712</v>
      </c>
      <c r="B2" s="652"/>
      <c r="C2" s="652"/>
      <c r="D2" s="652"/>
      <c r="E2" s="652"/>
      <c r="F2" s="652"/>
      <c r="G2" s="652"/>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17" t="s">
        <v>2713</v>
      </c>
    </row>
    <row r="5" spans="1:8" ht="15.75" customHeight="1">
      <c r="A5" s="3" t="str">
        <f>基本信息输入表!K6&amp;"："&amp;基本信息输入表!M6</f>
        <v>被评估单位：西安曲江影视投资（集团）有限公司</v>
      </c>
      <c r="G5" s="17" t="s">
        <v>561</v>
      </c>
    </row>
    <row r="6" spans="1:8" s="2" customFormat="1" ht="15.75" customHeight="1">
      <c r="A6" s="8" t="s">
        <v>127</v>
      </c>
      <c r="B6" s="8" t="s">
        <v>2714</v>
      </c>
      <c r="C6" s="8" t="s">
        <v>733</v>
      </c>
      <c r="D6" s="8" t="s">
        <v>2715</v>
      </c>
      <c r="E6" s="9" t="s">
        <v>412</v>
      </c>
      <c r="F6" s="8" t="s">
        <v>413</v>
      </c>
      <c r="G6" s="8" t="s">
        <v>143</v>
      </c>
      <c r="H6" s="2" t="s">
        <v>516</v>
      </c>
    </row>
    <row r="7" spans="1:8" ht="12.75" customHeight="1">
      <c r="A7" s="10" t="str">
        <f t="shared" ref="A7:A26" si="0">IF(D7="","",ROW()-6)</f>
        <v/>
      </c>
      <c r="B7" s="11"/>
      <c r="C7" s="12"/>
      <c r="D7" s="11"/>
      <c r="E7" s="13"/>
      <c r="F7" s="13"/>
      <c r="G7" s="11"/>
      <c r="H7" s="2" t="s">
        <v>2716</v>
      </c>
    </row>
    <row r="8" spans="1:8" ht="12.75" customHeight="1">
      <c r="A8" s="10" t="str">
        <f t="shared" si="0"/>
        <v/>
      </c>
      <c r="B8" s="11"/>
      <c r="C8" s="12"/>
      <c r="D8" s="11"/>
      <c r="E8" s="13"/>
      <c r="F8" s="13"/>
      <c r="G8" s="11"/>
      <c r="H8" s="2" t="s">
        <v>2717</v>
      </c>
    </row>
    <row r="9" spans="1:8" ht="12.75" customHeight="1">
      <c r="A9" s="10" t="str">
        <f t="shared" si="0"/>
        <v/>
      </c>
      <c r="B9" s="11"/>
      <c r="C9" s="12"/>
      <c r="D9" s="11"/>
      <c r="E9" s="13"/>
      <c r="F9" s="13"/>
      <c r="G9" s="11"/>
      <c r="H9" s="2" t="s">
        <v>2718</v>
      </c>
    </row>
    <row r="10" spans="1:8" ht="12.75" customHeight="1">
      <c r="A10" s="10" t="str">
        <f t="shared" si="0"/>
        <v/>
      </c>
      <c r="B10" s="11"/>
      <c r="C10" s="12"/>
      <c r="D10" s="11"/>
      <c r="E10" s="13"/>
      <c r="F10" s="13"/>
      <c r="G10" s="11"/>
      <c r="H10" s="2" t="s">
        <v>2719</v>
      </c>
    </row>
    <row r="11" spans="1:8" ht="12.75" customHeight="1">
      <c r="A11" s="10" t="str">
        <f t="shared" si="0"/>
        <v/>
      </c>
      <c r="B11" s="11"/>
      <c r="C11" s="12"/>
      <c r="D11" s="11"/>
      <c r="E11" s="13"/>
      <c r="F11" s="13"/>
      <c r="G11" s="11"/>
      <c r="H11" s="2" t="s">
        <v>2720</v>
      </c>
    </row>
    <row r="12" spans="1:8" ht="12.75" customHeight="1">
      <c r="A12" s="10" t="str">
        <f t="shared" si="0"/>
        <v/>
      </c>
      <c r="B12" s="11"/>
      <c r="C12" s="12"/>
      <c r="D12" s="11"/>
      <c r="E12" s="13"/>
      <c r="F12" s="13"/>
      <c r="G12" s="11"/>
      <c r="H12" s="2" t="s">
        <v>2721</v>
      </c>
    </row>
    <row r="13" spans="1:8" ht="12.75" customHeight="1">
      <c r="A13" s="10" t="str">
        <f t="shared" si="0"/>
        <v/>
      </c>
      <c r="B13" s="11"/>
      <c r="C13" s="12"/>
      <c r="D13" s="11"/>
      <c r="E13" s="13"/>
      <c r="F13" s="13"/>
      <c r="G13" s="11"/>
      <c r="H13" s="2" t="s">
        <v>2722</v>
      </c>
    </row>
    <row r="14" spans="1:8" ht="12.75" customHeight="1">
      <c r="A14" s="10" t="str">
        <f t="shared" si="0"/>
        <v/>
      </c>
      <c r="B14" s="11"/>
      <c r="C14" s="12"/>
      <c r="D14" s="11"/>
      <c r="E14" s="13"/>
      <c r="F14" s="13"/>
      <c r="G14" s="11"/>
      <c r="H14" s="2" t="s">
        <v>2723</v>
      </c>
    </row>
    <row r="15" spans="1:8" ht="12.75" customHeight="1">
      <c r="A15" s="10" t="str">
        <f t="shared" si="0"/>
        <v/>
      </c>
      <c r="B15" s="11"/>
      <c r="C15" s="12"/>
      <c r="D15" s="11"/>
      <c r="E15" s="13"/>
      <c r="F15" s="13"/>
      <c r="G15" s="11"/>
      <c r="H15" s="2" t="s">
        <v>2724</v>
      </c>
    </row>
    <row r="16" spans="1:8" ht="12.75" customHeight="1">
      <c r="A16" s="10" t="str">
        <f t="shared" si="0"/>
        <v/>
      </c>
      <c r="B16" s="11"/>
      <c r="C16" s="12"/>
      <c r="D16" s="11"/>
      <c r="E16" s="13"/>
      <c r="F16" s="13"/>
      <c r="G16" s="11"/>
      <c r="H16" s="2" t="s">
        <v>2725</v>
      </c>
    </row>
    <row r="17" spans="1:8" ht="12.75" customHeight="1">
      <c r="A17" s="10" t="str">
        <f t="shared" si="0"/>
        <v/>
      </c>
      <c r="B17" s="11"/>
      <c r="C17" s="12"/>
      <c r="D17" s="11"/>
      <c r="E17" s="13"/>
      <c r="F17" s="13"/>
      <c r="G17" s="11"/>
      <c r="H17" s="2" t="s">
        <v>2726</v>
      </c>
    </row>
    <row r="18" spans="1:8" ht="12.75" customHeight="1">
      <c r="A18" s="10" t="str">
        <f t="shared" si="0"/>
        <v/>
      </c>
      <c r="B18" s="11"/>
      <c r="C18" s="12"/>
      <c r="D18" s="11"/>
      <c r="E18" s="13"/>
      <c r="F18" s="13"/>
      <c r="G18" s="11"/>
      <c r="H18" s="2" t="s">
        <v>2727</v>
      </c>
    </row>
    <row r="19" spans="1:8" ht="12.75" customHeight="1">
      <c r="A19" s="10" t="str">
        <f t="shared" si="0"/>
        <v/>
      </c>
      <c r="B19" s="11"/>
      <c r="C19" s="12"/>
      <c r="D19" s="11"/>
      <c r="E19" s="13"/>
      <c r="F19" s="13"/>
      <c r="G19" s="11"/>
      <c r="H19" s="2" t="s">
        <v>2728</v>
      </c>
    </row>
    <row r="20" spans="1:8" ht="12.75" customHeight="1">
      <c r="A20" s="10" t="str">
        <f t="shared" si="0"/>
        <v/>
      </c>
      <c r="B20" s="11"/>
      <c r="C20" s="12"/>
      <c r="D20" s="11"/>
      <c r="E20" s="13"/>
      <c r="F20" s="13"/>
      <c r="G20" s="11"/>
      <c r="H20" s="2" t="s">
        <v>2729</v>
      </c>
    </row>
    <row r="21" spans="1:8" ht="12.75" customHeight="1">
      <c r="A21" s="10" t="str">
        <f t="shared" si="0"/>
        <v/>
      </c>
      <c r="B21" s="11"/>
      <c r="C21" s="12"/>
      <c r="D21" s="11"/>
      <c r="E21" s="13"/>
      <c r="F21" s="13"/>
      <c r="G21" s="11"/>
      <c r="H21" s="2" t="s">
        <v>2730</v>
      </c>
    </row>
    <row r="22" spans="1:8" ht="12.75" customHeight="1">
      <c r="A22" s="10" t="str">
        <f t="shared" si="0"/>
        <v/>
      </c>
      <c r="B22" s="11"/>
      <c r="C22" s="12"/>
      <c r="D22" s="11"/>
      <c r="E22" s="13"/>
      <c r="F22" s="13"/>
      <c r="G22" s="11"/>
      <c r="H22" s="2" t="s">
        <v>2731</v>
      </c>
    </row>
    <row r="23" spans="1:8" ht="12.75" customHeight="1">
      <c r="A23" s="10" t="str">
        <f t="shared" si="0"/>
        <v/>
      </c>
      <c r="B23" s="11"/>
      <c r="C23" s="12"/>
      <c r="D23" s="11"/>
      <c r="E23" s="13"/>
      <c r="F23" s="13"/>
      <c r="G23" s="11"/>
      <c r="H23" s="2" t="s">
        <v>2732</v>
      </c>
    </row>
    <row r="24" spans="1:8" ht="12.75" customHeight="1">
      <c r="A24" s="10" t="str">
        <f t="shared" si="0"/>
        <v/>
      </c>
      <c r="B24" s="11"/>
      <c r="C24" s="12"/>
      <c r="D24" s="11"/>
      <c r="E24" s="13"/>
      <c r="F24" s="13"/>
      <c r="G24" s="11"/>
      <c r="H24" s="2" t="s">
        <v>2733</v>
      </c>
    </row>
    <row r="25" spans="1:8" ht="12.75" customHeight="1">
      <c r="A25" s="10" t="str">
        <f t="shared" si="0"/>
        <v/>
      </c>
      <c r="B25" s="11"/>
      <c r="C25" s="12"/>
      <c r="D25" s="11"/>
      <c r="E25" s="13"/>
      <c r="F25" s="13"/>
      <c r="G25" s="11"/>
      <c r="H25" s="2" t="s">
        <v>2734</v>
      </c>
    </row>
    <row r="26" spans="1:8" ht="12.75" customHeight="1">
      <c r="A26" s="10" t="str">
        <f t="shared" si="0"/>
        <v/>
      </c>
      <c r="B26" s="11"/>
      <c r="C26" s="12"/>
      <c r="D26" s="11"/>
      <c r="E26" s="13"/>
      <c r="F26" s="13"/>
      <c r="G26" s="11"/>
      <c r="H26" s="2" t="s">
        <v>2735</v>
      </c>
    </row>
    <row r="27" spans="1:8" ht="15.75" customHeight="1">
      <c r="A27" s="659" t="s">
        <v>779</v>
      </c>
      <c r="B27" s="677"/>
      <c r="C27" s="14"/>
      <c r="D27" s="14"/>
      <c r="E27" s="19">
        <f>SUM(E7:E26)</f>
        <v>0</v>
      </c>
      <c r="F27" s="19">
        <f>SUM(F7:F26)</f>
        <v>0</v>
      </c>
      <c r="G27" s="16"/>
    </row>
    <row r="28" spans="1:8" ht="15.75" customHeight="1">
      <c r="A28" s="3" t="str">
        <f>基本信息输入表!$K$6&amp;"填表人："&amp;基本信息输入表!$M$88</f>
        <v>被评估单位填表人：</v>
      </c>
      <c r="F28" s="3" t="str">
        <f>"评估人员："&amp;基本信息输入表!$Q$88</f>
        <v>评估人员：</v>
      </c>
      <c r="H28" s="3" t="s">
        <v>533</v>
      </c>
    </row>
    <row r="29" spans="1:8" ht="15.75" customHeight="1">
      <c r="A29" s="3" t="str">
        <f>"填表日期："&amp;YEAR(基本信息输入表!$O$88)&amp;"年"&amp;MONTH(基本信息输入表!$O$88)&amp;"月"&amp;DAY(基本信息输入表!$O$88)&amp;"日"</f>
        <v>填表日期：1900年1月0日</v>
      </c>
    </row>
  </sheetData>
  <mergeCells count="3">
    <mergeCell ref="A2:G2"/>
    <mergeCell ref="A3:G3"/>
    <mergeCell ref="A27:B27"/>
  </mergeCells>
  <phoneticPr fontId="33" type="noConversion"/>
  <hyperlinks>
    <hyperlink ref="A1" location="索引目录!A1" display="返回索引目录" xr:uid="{00000000-0004-0000-5B00-000000000000}"/>
  </hyperlinks>
  <printOptions horizontalCentered="1"/>
  <pageMargins left="0.98402777777777795" right="0.98402777777777795" top="0.98402777777777795" bottom="0.98402777777777795" header="0.47222222222222199" footer="0.35416666666666702"/>
  <pageSetup paperSize="9" scale="93"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2">
    <pageSetUpPr fitToPage="1"/>
  </sheetPr>
  <dimension ref="A1:J29"/>
  <sheetViews>
    <sheetView showGridLines="0" topLeftCell="A5" zoomScale="96" zoomScaleNormal="96" workbookViewId="0">
      <selection activeCell="M8" sqref="M8:R8"/>
    </sheetView>
  </sheetViews>
  <sheetFormatPr defaultColWidth="9" defaultRowHeight="15.75" customHeight="1"/>
  <cols>
    <col min="1" max="1" width="6.5" style="3" customWidth="1"/>
    <col min="2" max="2" width="22" style="3" customWidth="1"/>
    <col min="3" max="3" width="11" style="3" customWidth="1"/>
    <col min="4" max="4" width="14.25" style="3" customWidth="1"/>
    <col min="5" max="5" width="12.75" style="3" customWidth="1"/>
    <col min="6" max="6" width="8.75" style="3" customWidth="1"/>
    <col min="7" max="8" width="15.75" style="3" customWidth="1"/>
    <col min="9" max="9" width="9.75" style="3" customWidth="1"/>
    <col min="10" max="11" width="9" style="3" customWidth="1"/>
    <col min="12" max="16384" width="9" style="3"/>
  </cols>
  <sheetData>
    <row r="1" spans="1:10" ht="15.75" customHeight="1">
      <c r="A1" s="4" t="s">
        <v>125</v>
      </c>
    </row>
    <row r="2" spans="1:10" s="1" customFormat="1" ht="30" customHeight="1">
      <c r="A2" s="651" t="s">
        <v>2736</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2737</v>
      </c>
    </row>
    <row r="5" spans="1:10" ht="15.75" customHeight="1">
      <c r="A5" s="662" t="str">
        <f>基本信息输入表!K6&amp;"："&amp;基本信息输入表!M6</f>
        <v>被评估单位：西安曲江影视投资（集团）有限公司</v>
      </c>
      <c r="B5" s="676"/>
      <c r="C5" s="676"/>
      <c r="D5" s="676"/>
      <c r="I5" s="17" t="s">
        <v>561</v>
      </c>
    </row>
    <row r="6" spans="1:10" s="2" customFormat="1" ht="15.75" customHeight="1">
      <c r="A6" s="8" t="s">
        <v>127</v>
      </c>
      <c r="B6" s="8" t="s">
        <v>681</v>
      </c>
      <c r="C6" s="8" t="s">
        <v>733</v>
      </c>
      <c r="D6" s="8" t="s">
        <v>756</v>
      </c>
      <c r="E6" s="8" t="s">
        <v>757</v>
      </c>
      <c r="F6" s="8" t="s">
        <v>758</v>
      </c>
      <c r="G6" s="39" t="s">
        <v>412</v>
      </c>
      <c r="H6" s="8" t="s">
        <v>413</v>
      </c>
      <c r="I6" s="8" t="s">
        <v>143</v>
      </c>
      <c r="J6" s="2" t="s">
        <v>516</v>
      </c>
    </row>
    <row r="7" spans="1:10" ht="12.75" customHeight="1">
      <c r="A7" s="10" t="str">
        <f t="shared" ref="A7:A26" si="0">IF(B7="","",ROW()-6)</f>
        <v/>
      </c>
      <c r="B7" s="11"/>
      <c r="C7" s="12"/>
      <c r="D7" s="13"/>
      <c r="E7" s="38"/>
      <c r="F7" s="13"/>
      <c r="G7" s="13"/>
      <c r="H7" s="13"/>
      <c r="I7" s="11"/>
      <c r="J7" s="2" t="s">
        <v>2738</v>
      </c>
    </row>
    <row r="8" spans="1:10" ht="12.75" customHeight="1">
      <c r="A8" s="10" t="str">
        <f t="shared" si="0"/>
        <v/>
      </c>
      <c r="B8" s="11"/>
      <c r="C8" s="12"/>
      <c r="D8" s="13"/>
      <c r="E8" s="38"/>
      <c r="F8" s="13"/>
      <c r="G8" s="13"/>
      <c r="H8" s="13"/>
      <c r="I8" s="11"/>
      <c r="J8" s="2" t="s">
        <v>2739</v>
      </c>
    </row>
    <row r="9" spans="1:10" ht="12.75" customHeight="1">
      <c r="A9" s="10" t="str">
        <f t="shared" si="0"/>
        <v/>
      </c>
      <c r="B9" s="11"/>
      <c r="C9" s="12"/>
      <c r="D9" s="13"/>
      <c r="E9" s="38"/>
      <c r="F9" s="13"/>
      <c r="G9" s="13"/>
      <c r="H9" s="13"/>
      <c r="I9" s="11"/>
      <c r="J9" s="2" t="s">
        <v>2740</v>
      </c>
    </row>
    <row r="10" spans="1:10" ht="12.75" customHeight="1">
      <c r="A10" s="10" t="str">
        <f t="shared" si="0"/>
        <v/>
      </c>
      <c r="B10" s="11"/>
      <c r="C10" s="12"/>
      <c r="D10" s="13"/>
      <c r="E10" s="38"/>
      <c r="F10" s="13"/>
      <c r="G10" s="13"/>
      <c r="H10" s="13"/>
      <c r="I10" s="11"/>
      <c r="J10" s="2" t="s">
        <v>2741</v>
      </c>
    </row>
    <row r="11" spans="1:10" ht="12.75" customHeight="1">
      <c r="A11" s="10" t="str">
        <f t="shared" si="0"/>
        <v/>
      </c>
      <c r="B11" s="11"/>
      <c r="C11" s="12"/>
      <c r="D11" s="13"/>
      <c r="E11" s="38"/>
      <c r="F11" s="13"/>
      <c r="G11" s="13"/>
      <c r="H11" s="13"/>
      <c r="I11" s="11"/>
      <c r="J11" s="2" t="s">
        <v>2742</v>
      </c>
    </row>
    <row r="12" spans="1:10" ht="12.75" customHeight="1">
      <c r="A12" s="10" t="str">
        <f t="shared" si="0"/>
        <v/>
      </c>
      <c r="B12" s="11"/>
      <c r="C12" s="12"/>
      <c r="D12" s="13"/>
      <c r="E12" s="38"/>
      <c r="F12" s="13"/>
      <c r="G12" s="13"/>
      <c r="H12" s="13"/>
      <c r="I12" s="11"/>
      <c r="J12" s="2" t="s">
        <v>2743</v>
      </c>
    </row>
    <row r="13" spans="1:10" ht="12.75" customHeight="1">
      <c r="A13" s="10" t="str">
        <f t="shared" si="0"/>
        <v/>
      </c>
      <c r="B13" s="11"/>
      <c r="C13" s="12"/>
      <c r="D13" s="13"/>
      <c r="E13" s="38"/>
      <c r="F13" s="13"/>
      <c r="G13" s="13"/>
      <c r="H13" s="13"/>
      <c r="I13" s="11"/>
      <c r="J13" s="2" t="s">
        <v>2744</v>
      </c>
    </row>
    <row r="14" spans="1:10" ht="12.75" customHeight="1">
      <c r="A14" s="10" t="str">
        <f t="shared" si="0"/>
        <v/>
      </c>
      <c r="B14" s="11"/>
      <c r="C14" s="12"/>
      <c r="D14" s="13"/>
      <c r="E14" s="38"/>
      <c r="F14" s="13"/>
      <c r="G14" s="13"/>
      <c r="H14" s="13"/>
      <c r="I14" s="11"/>
      <c r="J14" s="2" t="s">
        <v>2745</v>
      </c>
    </row>
    <row r="15" spans="1:10" ht="12.75" customHeight="1">
      <c r="A15" s="10" t="str">
        <f t="shared" si="0"/>
        <v/>
      </c>
      <c r="B15" s="11"/>
      <c r="C15" s="12"/>
      <c r="D15" s="13"/>
      <c r="E15" s="38"/>
      <c r="F15" s="13"/>
      <c r="G15" s="13"/>
      <c r="H15" s="13"/>
      <c r="I15" s="11"/>
      <c r="J15" s="2" t="s">
        <v>2746</v>
      </c>
    </row>
    <row r="16" spans="1:10" ht="12.75" customHeight="1">
      <c r="A16" s="10" t="str">
        <f t="shared" si="0"/>
        <v/>
      </c>
      <c r="B16" s="11"/>
      <c r="C16" s="12"/>
      <c r="D16" s="13"/>
      <c r="E16" s="38"/>
      <c r="F16" s="13"/>
      <c r="G16" s="13"/>
      <c r="H16" s="13"/>
      <c r="I16" s="11"/>
      <c r="J16" s="2" t="s">
        <v>2747</v>
      </c>
    </row>
    <row r="17" spans="1:10" ht="12.75" customHeight="1">
      <c r="A17" s="10" t="str">
        <f t="shared" si="0"/>
        <v/>
      </c>
      <c r="B17" s="11"/>
      <c r="C17" s="12"/>
      <c r="D17" s="13"/>
      <c r="E17" s="38"/>
      <c r="F17" s="13"/>
      <c r="G17" s="13"/>
      <c r="H17" s="13"/>
      <c r="I17" s="11"/>
      <c r="J17" s="2" t="s">
        <v>2748</v>
      </c>
    </row>
    <row r="18" spans="1:10" ht="12.75" customHeight="1">
      <c r="A18" s="10" t="str">
        <f t="shared" si="0"/>
        <v/>
      </c>
      <c r="B18" s="11"/>
      <c r="C18" s="12"/>
      <c r="D18" s="13"/>
      <c r="E18" s="38"/>
      <c r="F18" s="13"/>
      <c r="G18" s="13"/>
      <c r="H18" s="13"/>
      <c r="I18" s="11"/>
      <c r="J18" s="2" t="s">
        <v>2749</v>
      </c>
    </row>
    <row r="19" spans="1:10" ht="12.75" customHeight="1">
      <c r="A19" s="10" t="str">
        <f t="shared" si="0"/>
        <v/>
      </c>
      <c r="B19" s="11"/>
      <c r="C19" s="12"/>
      <c r="D19" s="13"/>
      <c r="E19" s="38"/>
      <c r="F19" s="13"/>
      <c r="G19" s="13"/>
      <c r="H19" s="13"/>
      <c r="I19" s="11"/>
      <c r="J19" s="2" t="s">
        <v>2750</v>
      </c>
    </row>
    <row r="20" spans="1:10" ht="12.75" customHeight="1">
      <c r="A20" s="10" t="str">
        <f t="shared" si="0"/>
        <v/>
      </c>
      <c r="B20" s="11"/>
      <c r="C20" s="12"/>
      <c r="D20" s="13"/>
      <c r="E20" s="38"/>
      <c r="F20" s="13"/>
      <c r="G20" s="13"/>
      <c r="H20" s="13"/>
      <c r="I20" s="11"/>
      <c r="J20" s="2" t="s">
        <v>2751</v>
      </c>
    </row>
    <row r="21" spans="1:10" ht="12.75" customHeight="1">
      <c r="A21" s="10" t="str">
        <f t="shared" si="0"/>
        <v/>
      </c>
      <c r="B21" s="11"/>
      <c r="C21" s="12"/>
      <c r="D21" s="13"/>
      <c r="E21" s="38"/>
      <c r="F21" s="13"/>
      <c r="G21" s="13"/>
      <c r="H21" s="13"/>
      <c r="I21" s="11"/>
      <c r="J21" s="2" t="s">
        <v>2752</v>
      </c>
    </row>
    <row r="22" spans="1:10" ht="12.75" customHeight="1">
      <c r="A22" s="10" t="str">
        <f t="shared" si="0"/>
        <v/>
      </c>
      <c r="B22" s="11"/>
      <c r="C22" s="12"/>
      <c r="D22" s="13"/>
      <c r="E22" s="38"/>
      <c r="F22" s="13"/>
      <c r="G22" s="13"/>
      <c r="H22" s="13"/>
      <c r="I22" s="11"/>
      <c r="J22" s="2" t="s">
        <v>2753</v>
      </c>
    </row>
    <row r="23" spans="1:10" ht="12.75" customHeight="1">
      <c r="A23" s="10" t="str">
        <f t="shared" si="0"/>
        <v/>
      </c>
      <c r="B23" s="11"/>
      <c r="C23" s="12"/>
      <c r="D23" s="13"/>
      <c r="E23" s="38"/>
      <c r="F23" s="13"/>
      <c r="G23" s="13"/>
      <c r="H23" s="13"/>
      <c r="I23" s="11"/>
      <c r="J23" s="2" t="s">
        <v>2754</v>
      </c>
    </row>
    <row r="24" spans="1:10" ht="12.75" customHeight="1">
      <c r="A24" s="10" t="str">
        <f t="shared" si="0"/>
        <v/>
      </c>
      <c r="B24" s="11"/>
      <c r="C24" s="12"/>
      <c r="D24" s="13"/>
      <c r="E24" s="38"/>
      <c r="F24" s="13"/>
      <c r="G24" s="13"/>
      <c r="H24" s="13"/>
      <c r="I24" s="11"/>
      <c r="J24" s="2" t="s">
        <v>2755</v>
      </c>
    </row>
    <row r="25" spans="1:10" ht="12.75" customHeight="1">
      <c r="A25" s="10" t="str">
        <f t="shared" si="0"/>
        <v/>
      </c>
      <c r="B25" s="11"/>
      <c r="C25" s="12"/>
      <c r="D25" s="13"/>
      <c r="E25" s="38"/>
      <c r="F25" s="13"/>
      <c r="G25" s="13"/>
      <c r="H25" s="13"/>
      <c r="I25" s="11"/>
      <c r="J25" s="2" t="s">
        <v>2756</v>
      </c>
    </row>
    <row r="26" spans="1:10" ht="12.75" customHeight="1">
      <c r="A26" s="10" t="str">
        <f t="shared" si="0"/>
        <v/>
      </c>
      <c r="B26" s="11"/>
      <c r="C26" s="12"/>
      <c r="D26" s="13"/>
      <c r="E26" s="38"/>
      <c r="F26" s="13"/>
      <c r="G26" s="13"/>
      <c r="H26" s="13"/>
      <c r="I26" s="11"/>
      <c r="J26" s="2" t="s">
        <v>2757</v>
      </c>
    </row>
    <row r="27" spans="1:10" ht="15.75" customHeight="1">
      <c r="A27" s="659" t="s">
        <v>779</v>
      </c>
      <c r="B27" s="677"/>
      <c r="C27" s="16"/>
      <c r="D27" s="19"/>
      <c r="E27" s="16"/>
      <c r="F27" s="16"/>
      <c r="G27" s="19">
        <f>SUM(G7:G26)</f>
        <v>0</v>
      </c>
      <c r="H27" s="19">
        <f>SUM(H7:H26)</f>
        <v>0</v>
      </c>
      <c r="I27" s="16"/>
    </row>
    <row r="28" spans="1:10" ht="15.75" customHeight="1">
      <c r="A28" s="3" t="str">
        <f>基本信息输入表!$K$6&amp;"填表人："&amp;基本信息输入表!$M$89</f>
        <v>被评估单位填表人：</v>
      </c>
      <c r="H28" s="3" t="str">
        <f>"评估人员："&amp;基本信息输入表!$Q$89</f>
        <v>评估人员：</v>
      </c>
      <c r="J28" s="3" t="s">
        <v>533</v>
      </c>
    </row>
    <row r="29" spans="1:10" ht="15.75" customHeight="1">
      <c r="A29" s="3" t="str">
        <f>"填表日期："&amp;YEAR(基本信息输入表!$O$89)&amp;"年"&amp;MONTH(基本信息输入表!$O$89)&amp;"月"&amp;DAY(基本信息输入表!$O$89)&amp;"日"</f>
        <v>填表日期：1900年1月0日</v>
      </c>
    </row>
  </sheetData>
  <mergeCells count="4">
    <mergeCell ref="A2:I2"/>
    <mergeCell ref="A3:I3"/>
    <mergeCell ref="A5:D5"/>
    <mergeCell ref="A27:B27"/>
  </mergeCells>
  <phoneticPr fontId="33" type="noConversion"/>
  <hyperlinks>
    <hyperlink ref="A1" location="索引目录!A1" display="返回索引目录" xr:uid="{00000000-0004-0000-5C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3">
    <pageSetUpPr fitToPage="1"/>
  </sheetPr>
  <dimension ref="A1:H29"/>
  <sheetViews>
    <sheetView showGridLines="0" topLeftCell="A11" zoomScale="96" zoomScaleNormal="96" workbookViewId="0">
      <selection activeCell="M8" sqref="M8:R8"/>
    </sheetView>
  </sheetViews>
  <sheetFormatPr defaultColWidth="9" defaultRowHeight="15.75" customHeight="1"/>
  <cols>
    <col min="1" max="1" width="6.75" style="3" customWidth="1"/>
    <col min="2" max="2" width="22.5" style="3" customWidth="1"/>
    <col min="3" max="3" width="13.75" style="3" customWidth="1"/>
    <col min="4" max="4" width="14.25" style="3" customWidth="1"/>
    <col min="5" max="6" width="15.75" style="3" customWidth="1"/>
    <col min="7" max="7" width="18.25" style="3" customWidth="1"/>
    <col min="8" max="9" width="9" style="3" customWidth="1"/>
    <col min="10" max="16384" width="9" style="3"/>
  </cols>
  <sheetData>
    <row r="1" spans="1:8" ht="15.75" customHeight="1">
      <c r="A1" s="4" t="s">
        <v>125</v>
      </c>
    </row>
    <row r="2" spans="1:8" s="1" customFormat="1" ht="30" customHeight="1">
      <c r="A2" s="651" t="s">
        <v>2758</v>
      </c>
      <c r="B2" s="652"/>
      <c r="C2" s="652"/>
      <c r="D2" s="652"/>
      <c r="E2" s="652"/>
      <c r="F2" s="652"/>
      <c r="G2" s="652"/>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17" t="s">
        <v>2759</v>
      </c>
    </row>
    <row r="5" spans="1:8" ht="15.75" customHeight="1">
      <c r="A5" s="662" t="str">
        <f>基本信息输入表!K6&amp;"："&amp;基本信息输入表!M6</f>
        <v>被评估单位：西安曲江影视投资（集团）有限公司</v>
      </c>
      <c r="B5" s="676"/>
      <c r="C5" s="676"/>
      <c r="D5" s="676"/>
      <c r="G5" s="17" t="s">
        <v>561</v>
      </c>
    </row>
    <row r="6" spans="1:8" s="2" customFormat="1" ht="15.75" customHeight="1">
      <c r="A6" s="8" t="s">
        <v>127</v>
      </c>
      <c r="B6" s="8" t="s">
        <v>2760</v>
      </c>
      <c r="C6" s="8" t="s">
        <v>733</v>
      </c>
      <c r="D6" s="8" t="s">
        <v>2761</v>
      </c>
      <c r="E6" s="9" t="s">
        <v>412</v>
      </c>
      <c r="F6" s="8" t="s">
        <v>413</v>
      </c>
      <c r="G6" s="8" t="s">
        <v>143</v>
      </c>
      <c r="H6" s="2" t="s">
        <v>516</v>
      </c>
    </row>
    <row r="7" spans="1:8" ht="12.75" customHeight="1">
      <c r="A7" s="10" t="str">
        <f t="shared" ref="A7:A26" si="0">IF(B7="","",ROW()-6)</f>
        <v/>
      </c>
      <c r="B7" s="11"/>
      <c r="C7" s="12"/>
      <c r="D7" s="38"/>
      <c r="E7" s="13"/>
      <c r="F7" s="13"/>
      <c r="G7" s="11"/>
      <c r="H7" s="2" t="s">
        <v>2762</v>
      </c>
    </row>
    <row r="8" spans="1:8" ht="12.75" customHeight="1">
      <c r="A8" s="10" t="str">
        <f t="shared" si="0"/>
        <v/>
      </c>
      <c r="B8" s="11"/>
      <c r="C8" s="12"/>
      <c r="D8" s="38"/>
      <c r="E8" s="13"/>
      <c r="F8" s="13"/>
      <c r="G8" s="11"/>
      <c r="H8" s="2" t="s">
        <v>2763</v>
      </c>
    </row>
    <row r="9" spans="1:8" ht="12.75" customHeight="1">
      <c r="A9" s="10" t="str">
        <f t="shared" si="0"/>
        <v/>
      </c>
      <c r="B9" s="11"/>
      <c r="C9" s="12"/>
      <c r="D9" s="38"/>
      <c r="E9" s="13"/>
      <c r="F9" s="13"/>
      <c r="G9" s="11"/>
      <c r="H9" s="2" t="s">
        <v>2764</v>
      </c>
    </row>
    <row r="10" spans="1:8" ht="12.75" customHeight="1">
      <c r="A10" s="10" t="str">
        <f t="shared" si="0"/>
        <v/>
      </c>
      <c r="B10" s="11"/>
      <c r="C10" s="12"/>
      <c r="D10" s="38"/>
      <c r="E10" s="13"/>
      <c r="F10" s="13"/>
      <c r="G10" s="11"/>
      <c r="H10" s="2" t="s">
        <v>2765</v>
      </c>
    </row>
    <row r="11" spans="1:8" ht="12.75" customHeight="1">
      <c r="A11" s="10" t="str">
        <f t="shared" si="0"/>
        <v/>
      </c>
      <c r="B11" s="11"/>
      <c r="C11" s="12"/>
      <c r="D11" s="38"/>
      <c r="E11" s="13"/>
      <c r="F11" s="13"/>
      <c r="G11" s="11"/>
      <c r="H11" s="2" t="s">
        <v>2766</v>
      </c>
    </row>
    <row r="12" spans="1:8" ht="12.75" customHeight="1">
      <c r="A12" s="10" t="str">
        <f t="shared" si="0"/>
        <v/>
      </c>
      <c r="B12" s="11"/>
      <c r="C12" s="12"/>
      <c r="D12" s="38"/>
      <c r="E12" s="13"/>
      <c r="F12" s="13"/>
      <c r="G12" s="11"/>
      <c r="H12" s="2" t="s">
        <v>2767</v>
      </c>
    </row>
    <row r="13" spans="1:8" ht="12.75" customHeight="1">
      <c r="A13" s="10" t="str">
        <f t="shared" si="0"/>
        <v/>
      </c>
      <c r="B13" s="11"/>
      <c r="C13" s="12"/>
      <c r="D13" s="38"/>
      <c r="E13" s="13"/>
      <c r="F13" s="13"/>
      <c r="G13" s="11"/>
      <c r="H13" s="2" t="s">
        <v>2768</v>
      </c>
    </row>
    <row r="14" spans="1:8" ht="12.75" customHeight="1">
      <c r="A14" s="10" t="str">
        <f t="shared" si="0"/>
        <v/>
      </c>
      <c r="B14" s="11"/>
      <c r="C14" s="12"/>
      <c r="D14" s="38"/>
      <c r="E14" s="13"/>
      <c r="F14" s="13"/>
      <c r="G14" s="11"/>
      <c r="H14" s="2" t="s">
        <v>2769</v>
      </c>
    </row>
    <row r="15" spans="1:8" ht="12.75" customHeight="1">
      <c r="A15" s="10" t="str">
        <f t="shared" si="0"/>
        <v/>
      </c>
      <c r="B15" s="11"/>
      <c r="C15" s="12"/>
      <c r="D15" s="38"/>
      <c r="E15" s="13"/>
      <c r="F15" s="13"/>
      <c r="G15" s="11"/>
      <c r="H15" s="2" t="s">
        <v>2770</v>
      </c>
    </row>
    <row r="16" spans="1:8" ht="12.75" customHeight="1">
      <c r="A16" s="10" t="str">
        <f t="shared" si="0"/>
        <v/>
      </c>
      <c r="B16" s="11"/>
      <c r="C16" s="12"/>
      <c r="D16" s="38"/>
      <c r="E16" s="13"/>
      <c r="F16" s="13"/>
      <c r="G16" s="11"/>
      <c r="H16" s="2" t="s">
        <v>2771</v>
      </c>
    </row>
    <row r="17" spans="1:8" ht="12.75" customHeight="1">
      <c r="A17" s="10" t="str">
        <f t="shared" si="0"/>
        <v/>
      </c>
      <c r="B17" s="11"/>
      <c r="C17" s="12"/>
      <c r="D17" s="38"/>
      <c r="E17" s="13"/>
      <c r="F17" s="13"/>
      <c r="G17" s="11"/>
      <c r="H17" s="2" t="s">
        <v>2772</v>
      </c>
    </row>
    <row r="18" spans="1:8" ht="12.75" customHeight="1">
      <c r="A18" s="10" t="str">
        <f t="shared" si="0"/>
        <v/>
      </c>
      <c r="B18" s="11"/>
      <c r="C18" s="12"/>
      <c r="D18" s="38"/>
      <c r="E18" s="13"/>
      <c r="F18" s="13"/>
      <c r="G18" s="11"/>
      <c r="H18" s="2" t="s">
        <v>2773</v>
      </c>
    </row>
    <row r="19" spans="1:8" ht="12.75" customHeight="1">
      <c r="A19" s="10" t="str">
        <f t="shared" si="0"/>
        <v/>
      </c>
      <c r="B19" s="11"/>
      <c r="C19" s="12"/>
      <c r="D19" s="38"/>
      <c r="E19" s="13"/>
      <c r="F19" s="13"/>
      <c r="G19" s="11"/>
      <c r="H19" s="2" t="s">
        <v>2774</v>
      </c>
    </row>
    <row r="20" spans="1:8" ht="12.75" customHeight="1">
      <c r="A20" s="10" t="str">
        <f t="shared" si="0"/>
        <v/>
      </c>
      <c r="B20" s="11"/>
      <c r="C20" s="12"/>
      <c r="D20" s="38"/>
      <c r="E20" s="13"/>
      <c r="F20" s="13"/>
      <c r="G20" s="11"/>
      <c r="H20" s="2" t="s">
        <v>2775</v>
      </c>
    </row>
    <row r="21" spans="1:8" ht="12.75" customHeight="1">
      <c r="A21" s="10" t="str">
        <f t="shared" si="0"/>
        <v/>
      </c>
      <c r="B21" s="11"/>
      <c r="C21" s="12"/>
      <c r="D21" s="38"/>
      <c r="E21" s="13"/>
      <c r="F21" s="13"/>
      <c r="G21" s="11"/>
      <c r="H21" s="2" t="s">
        <v>2776</v>
      </c>
    </row>
    <row r="22" spans="1:8" ht="12.75" customHeight="1">
      <c r="A22" s="10" t="str">
        <f t="shared" si="0"/>
        <v/>
      </c>
      <c r="B22" s="11"/>
      <c r="C22" s="12"/>
      <c r="D22" s="38"/>
      <c r="E22" s="13"/>
      <c r="F22" s="13"/>
      <c r="G22" s="11"/>
      <c r="H22" s="2" t="s">
        <v>2777</v>
      </c>
    </row>
    <row r="23" spans="1:8" ht="12.75" customHeight="1">
      <c r="A23" s="10" t="str">
        <f t="shared" si="0"/>
        <v/>
      </c>
      <c r="B23" s="11"/>
      <c r="C23" s="12"/>
      <c r="D23" s="38"/>
      <c r="E23" s="13"/>
      <c r="F23" s="13"/>
      <c r="G23" s="11"/>
      <c r="H23" s="2" t="s">
        <v>2778</v>
      </c>
    </row>
    <row r="24" spans="1:8" ht="12.75" customHeight="1">
      <c r="A24" s="10" t="str">
        <f t="shared" si="0"/>
        <v/>
      </c>
      <c r="B24" s="11"/>
      <c r="C24" s="12"/>
      <c r="D24" s="38"/>
      <c r="E24" s="13"/>
      <c r="F24" s="13"/>
      <c r="G24" s="11"/>
      <c r="H24" s="2" t="s">
        <v>2779</v>
      </c>
    </row>
    <row r="25" spans="1:8" ht="12.75" customHeight="1">
      <c r="A25" s="10" t="str">
        <f t="shared" si="0"/>
        <v/>
      </c>
      <c r="B25" s="11"/>
      <c r="C25" s="12"/>
      <c r="D25" s="38"/>
      <c r="E25" s="13"/>
      <c r="F25" s="13"/>
      <c r="G25" s="11"/>
      <c r="H25" s="2" t="s">
        <v>2780</v>
      </c>
    </row>
    <row r="26" spans="1:8" ht="12.75" customHeight="1">
      <c r="A26" s="10" t="str">
        <f t="shared" si="0"/>
        <v/>
      </c>
      <c r="B26" s="11"/>
      <c r="C26" s="12"/>
      <c r="D26" s="38"/>
      <c r="E26" s="13"/>
      <c r="F26" s="13"/>
      <c r="G26" s="11"/>
      <c r="H26" s="2" t="s">
        <v>2781</v>
      </c>
    </row>
    <row r="27" spans="1:8" ht="15.75" customHeight="1">
      <c r="A27" s="659" t="s">
        <v>779</v>
      </c>
      <c r="B27" s="677"/>
      <c r="C27" s="14"/>
      <c r="D27" s="14"/>
      <c r="E27" s="19">
        <f>SUM(E7:E26)</f>
        <v>0</v>
      </c>
      <c r="F27" s="19">
        <f>SUM(F7:F26)</f>
        <v>0</v>
      </c>
      <c r="G27" s="16"/>
    </row>
    <row r="28" spans="1:8" ht="15.75" customHeight="1">
      <c r="A28" s="3" t="str">
        <f>基本信息输入表!$K$6&amp;"填表人："&amp;基本信息输入表!$M$90</f>
        <v>被评估单位填表人：</v>
      </c>
      <c r="F28" s="3" t="str">
        <f>"评估人员："&amp;基本信息输入表!$Q$90</f>
        <v>评估人员：</v>
      </c>
      <c r="H28" s="3" t="s">
        <v>533</v>
      </c>
    </row>
    <row r="29" spans="1:8" ht="15.75" customHeight="1">
      <c r="A29" s="3" t="str">
        <f>"填表日期："&amp;YEAR(基本信息输入表!$O$90)&amp;"年"&amp;MONTH(基本信息输入表!$O$90)&amp;"月"&amp;DAY(基本信息输入表!$O$90)&amp;"日"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5D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4">
    <pageSetUpPr fitToPage="1"/>
  </sheetPr>
  <dimension ref="A1:J30"/>
  <sheetViews>
    <sheetView showGridLines="0" topLeftCell="A4" zoomScale="96" zoomScaleNormal="96" workbookViewId="0">
      <selection activeCell="M8" sqref="M8:R8"/>
    </sheetView>
  </sheetViews>
  <sheetFormatPr defaultColWidth="9" defaultRowHeight="15.75" customHeight="1"/>
  <cols>
    <col min="1" max="1" width="10.25" style="3" customWidth="1"/>
    <col min="2" max="2" width="13.75" style="3" customWidth="1"/>
    <col min="3" max="7" width="10.25" style="3" customWidth="1"/>
    <col min="8" max="8" width="10.25" style="3" hidden="1" customWidth="1"/>
    <col min="9" max="9" width="17.25" style="3" customWidth="1"/>
    <col min="10" max="10" width="8.25" style="3" customWidth="1"/>
    <col min="11" max="12" width="9" style="3" customWidth="1"/>
    <col min="13" max="16384" width="9" style="3"/>
  </cols>
  <sheetData>
    <row r="1" spans="1:10" ht="15.75" customHeight="1">
      <c r="A1" s="4" t="s">
        <v>125</v>
      </c>
    </row>
    <row r="2" spans="1:10" s="1" customFormat="1" ht="30" customHeight="1">
      <c r="A2" s="651" t="s">
        <v>2782</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2783</v>
      </c>
    </row>
    <row r="5" spans="1:10" ht="15.75" customHeight="1">
      <c r="A5" s="662" t="str">
        <f>基本信息输入表!K6&amp;"："&amp;基本信息输入表!M6</f>
        <v>被评估单位：西安曲江影视投资（集团）有限公司</v>
      </c>
      <c r="B5" s="676"/>
      <c r="C5" s="676"/>
      <c r="D5" s="676"/>
      <c r="E5" s="6"/>
      <c r="F5" s="6"/>
      <c r="I5" s="17" t="s">
        <v>561</v>
      </c>
    </row>
    <row r="6" spans="1:10" s="2" customFormat="1" ht="15.75" customHeight="1">
      <c r="A6" s="8" t="s">
        <v>127</v>
      </c>
      <c r="B6" s="8" t="s">
        <v>681</v>
      </c>
      <c r="C6" s="8" t="s">
        <v>733</v>
      </c>
      <c r="D6" s="8" t="s">
        <v>711</v>
      </c>
      <c r="E6" s="8" t="s">
        <v>513</v>
      </c>
      <c r="F6" s="8" t="s">
        <v>2600</v>
      </c>
      <c r="G6" s="9" t="s">
        <v>412</v>
      </c>
      <c r="H6" s="8" t="s">
        <v>413</v>
      </c>
      <c r="I6" s="8" t="s">
        <v>143</v>
      </c>
      <c r="J6" s="2" t="s">
        <v>516</v>
      </c>
    </row>
    <row r="7" spans="1:10" ht="12.75" customHeight="1">
      <c r="A7" s="10" t="str">
        <f t="shared" ref="A7:A26" si="0">IF(B7="","",ROW()-6)</f>
        <v/>
      </c>
      <c r="B7" s="11"/>
      <c r="C7" s="12"/>
      <c r="D7" s="11"/>
      <c r="E7" s="11"/>
      <c r="F7" s="13"/>
      <c r="G7" s="13"/>
      <c r="H7" s="13"/>
      <c r="I7" s="11"/>
      <c r="J7" s="2" t="s">
        <v>2784</v>
      </c>
    </row>
    <row r="8" spans="1:10" ht="12.75" customHeight="1">
      <c r="A8" s="10" t="str">
        <f t="shared" si="0"/>
        <v/>
      </c>
      <c r="B8" s="11"/>
      <c r="C8" s="12"/>
      <c r="D8" s="11"/>
      <c r="E8" s="11"/>
      <c r="F8" s="13"/>
      <c r="G8" s="13"/>
      <c r="H8" s="13"/>
      <c r="I8" s="11"/>
      <c r="J8" s="2" t="s">
        <v>2785</v>
      </c>
    </row>
    <row r="9" spans="1:10" ht="12.75" customHeight="1">
      <c r="A9" s="10" t="str">
        <f t="shared" si="0"/>
        <v/>
      </c>
      <c r="B9" s="11"/>
      <c r="C9" s="12"/>
      <c r="D9" s="11"/>
      <c r="E9" s="11"/>
      <c r="F9" s="13"/>
      <c r="G9" s="13"/>
      <c r="H9" s="13"/>
      <c r="I9" s="11"/>
      <c r="J9" s="2" t="s">
        <v>2786</v>
      </c>
    </row>
    <row r="10" spans="1:10" ht="12.75" customHeight="1">
      <c r="A10" s="10" t="str">
        <f t="shared" si="0"/>
        <v/>
      </c>
      <c r="B10" s="11"/>
      <c r="C10" s="12"/>
      <c r="D10" s="11"/>
      <c r="E10" s="11"/>
      <c r="F10" s="13"/>
      <c r="G10" s="13"/>
      <c r="H10" s="13"/>
      <c r="I10" s="11"/>
      <c r="J10" s="2" t="s">
        <v>2787</v>
      </c>
    </row>
    <row r="11" spans="1:10" ht="12.75" customHeight="1">
      <c r="A11" s="10" t="str">
        <f t="shared" si="0"/>
        <v/>
      </c>
      <c r="B11" s="11"/>
      <c r="C11" s="12"/>
      <c r="D11" s="11"/>
      <c r="E11" s="11"/>
      <c r="F11" s="13"/>
      <c r="G11" s="13"/>
      <c r="H11" s="13"/>
      <c r="I11" s="11"/>
      <c r="J11" s="2" t="s">
        <v>2788</v>
      </c>
    </row>
    <row r="12" spans="1:10" ht="12.75" customHeight="1">
      <c r="A12" s="10" t="str">
        <f t="shared" si="0"/>
        <v/>
      </c>
      <c r="B12" s="11"/>
      <c r="C12" s="12"/>
      <c r="D12" s="11"/>
      <c r="E12" s="11"/>
      <c r="F12" s="13"/>
      <c r="G12" s="13"/>
      <c r="H12" s="13"/>
      <c r="I12" s="11"/>
      <c r="J12" s="2" t="s">
        <v>2789</v>
      </c>
    </row>
    <row r="13" spans="1:10" ht="12.75" customHeight="1">
      <c r="A13" s="10" t="str">
        <f t="shared" si="0"/>
        <v/>
      </c>
      <c r="B13" s="11"/>
      <c r="C13" s="12"/>
      <c r="D13" s="11"/>
      <c r="E13" s="11"/>
      <c r="F13" s="13"/>
      <c r="G13" s="13"/>
      <c r="H13" s="13"/>
      <c r="I13" s="11"/>
      <c r="J13" s="2" t="s">
        <v>2790</v>
      </c>
    </row>
    <row r="14" spans="1:10" ht="12.75" customHeight="1">
      <c r="A14" s="10" t="str">
        <f t="shared" si="0"/>
        <v/>
      </c>
      <c r="B14" s="11"/>
      <c r="C14" s="12"/>
      <c r="D14" s="11"/>
      <c r="E14" s="11"/>
      <c r="F14" s="13"/>
      <c r="G14" s="13"/>
      <c r="H14" s="13"/>
      <c r="I14" s="11"/>
      <c r="J14" s="2" t="s">
        <v>2791</v>
      </c>
    </row>
    <row r="15" spans="1:10" ht="12.75" customHeight="1">
      <c r="A15" s="10" t="str">
        <f t="shared" si="0"/>
        <v/>
      </c>
      <c r="B15" s="11"/>
      <c r="C15" s="12"/>
      <c r="D15" s="11"/>
      <c r="E15" s="11"/>
      <c r="F15" s="13"/>
      <c r="G15" s="13"/>
      <c r="H15" s="13"/>
      <c r="I15" s="11"/>
      <c r="J15" s="2" t="s">
        <v>2792</v>
      </c>
    </row>
    <row r="16" spans="1:10" ht="12.75" customHeight="1">
      <c r="A16" s="10" t="str">
        <f t="shared" si="0"/>
        <v/>
      </c>
      <c r="B16" s="11"/>
      <c r="C16" s="12"/>
      <c r="D16" s="11"/>
      <c r="E16" s="11"/>
      <c r="F16" s="13"/>
      <c r="G16" s="13"/>
      <c r="H16" s="13"/>
      <c r="I16" s="11"/>
      <c r="J16" s="2" t="s">
        <v>2793</v>
      </c>
    </row>
    <row r="17" spans="1:10" ht="12.75" customHeight="1">
      <c r="A17" s="10" t="str">
        <f t="shared" si="0"/>
        <v/>
      </c>
      <c r="B17" s="11"/>
      <c r="C17" s="12"/>
      <c r="D17" s="11"/>
      <c r="E17" s="11"/>
      <c r="F17" s="13"/>
      <c r="G17" s="13"/>
      <c r="H17" s="13"/>
      <c r="I17" s="11"/>
      <c r="J17" s="2" t="s">
        <v>2794</v>
      </c>
    </row>
    <row r="18" spans="1:10" ht="12.75" customHeight="1">
      <c r="A18" s="10" t="str">
        <f t="shared" si="0"/>
        <v/>
      </c>
      <c r="B18" s="11"/>
      <c r="C18" s="12"/>
      <c r="D18" s="11"/>
      <c r="E18" s="11"/>
      <c r="F18" s="13"/>
      <c r="G18" s="13"/>
      <c r="H18" s="13"/>
      <c r="I18" s="11"/>
      <c r="J18" s="2" t="s">
        <v>2795</v>
      </c>
    </row>
    <row r="19" spans="1:10" ht="12.75" customHeight="1">
      <c r="A19" s="10" t="str">
        <f t="shared" si="0"/>
        <v/>
      </c>
      <c r="B19" s="11"/>
      <c r="C19" s="12"/>
      <c r="D19" s="11"/>
      <c r="E19" s="11"/>
      <c r="F19" s="13"/>
      <c r="G19" s="13"/>
      <c r="H19" s="13"/>
      <c r="I19" s="11"/>
      <c r="J19" s="2" t="s">
        <v>2796</v>
      </c>
    </row>
    <row r="20" spans="1:10" ht="12.75" customHeight="1">
      <c r="A20" s="10" t="str">
        <f t="shared" si="0"/>
        <v/>
      </c>
      <c r="B20" s="11"/>
      <c r="C20" s="12"/>
      <c r="D20" s="11"/>
      <c r="E20" s="11"/>
      <c r="F20" s="13"/>
      <c r="G20" s="13"/>
      <c r="H20" s="13"/>
      <c r="I20" s="11"/>
      <c r="J20" s="2" t="s">
        <v>2797</v>
      </c>
    </row>
    <row r="21" spans="1:10" ht="12.75" customHeight="1">
      <c r="A21" s="10" t="str">
        <f t="shared" si="0"/>
        <v/>
      </c>
      <c r="B21" s="11"/>
      <c r="C21" s="12"/>
      <c r="D21" s="11"/>
      <c r="E21" s="11"/>
      <c r="F21" s="13"/>
      <c r="G21" s="13"/>
      <c r="H21" s="13"/>
      <c r="I21" s="11"/>
      <c r="J21" s="2" t="s">
        <v>2798</v>
      </c>
    </row>
    <row r="22" spans="1:10" ht="12.75" customHeight="1">
      <c r="A22" s="10" t="str">
        <f t="shared" si="0"/>
        <v/>
      </c>
      <c r="B22" s="11"/>
      <c r="C22" s="12"/>
      <c r="D22" s="11"/>
      <c r="E22" s="11"/>
      <c r="F22" s="13"/>
      <c r="G22" s="13"/>
      <c r="H22" s="13"/>
      <c r="I22" s="11"/>
      <c r="J22" s="2" t="s">
        <v>2799</v>
      </c>
    </row>
    <row r="23" spans="1:10" ht="12.75" customHeight="1">
      <c r="A23" s="10" t="str">
        <f t="shared" si="0"/>
        <v/>
      </c>
      <c r="B23" s="11"/>
      <c r="C23" s="12"/>
      <c r="D23" s="11"/>
      <c r="E23" s="11"/>
      <c r="F23" s="13"/>
      <c r="G23" s="13"/>
      <c r="H23" s="13"/>
      <c r="I23" s="11"/>
      <c r="J23" s="2" t="s">
        <v>2800</v>
      </c>
    </row>
    <row r="24" spans="1:10" ht="12.75" customHeight="1">
      <c r="A24" s="10" t="str">
        <f t="shared" si="0"/>
        <v/>
      </c>
      <c r="B24" s="11"/>
      <c r="C24" s="12"/>
      <c r="D24" s="11"/>
      <c r="E24" s="11"/>
      <c r="F24" s="13"/>
      <c r="G24" s="13"/>
      <c r="H24" s="13"/>
      <c r="I24" s="11"/>
      <c r="J24" s="2" t="s">
        <v>2801</v>
      </c>
    </row>
    <row r="25" spans="1:10" ht="12.75" customHeight="1">
      <c r="A25" s="10" t="str">
        <f t="shared" si="0"/>
        <v/>
      </c>
      <c r="B25" s="11"/>
      <c r="C25" s="12"/>
      <c r="D25" s="11"/>
      <c r="E25" s="11"/>
      <c r="F25" s="13"/>
      <c r="G25" s="13"/>
      <c r="H25" s="13"/>
      <c r="I25" s="11"/>
      <c r="J25" s="2" t="s">
        <v>2802</v>
      </c>
    </row>
    <row r="26" spans="1:10" ht="12.75" customHeight="1">
      <c r="A26" s="10" t="str">
        <f t="shared" si="0"/>
        <v/>
      </c>
      <c r="B26" s="11"/>
      <c r="C26" s="12"/>
      <c r="D26" s="11"/>
      <c r="E26" s="11"/>
      <c r="F26" s="13"/>
      <c r="G26" s="13"/>
      <c r="H26" s="13"/>
      <c r="I26" s="11"/>
      <c r="J26" s="2" t="s">
        <v>2803</v>
      </c>
    </row>
    <row r="27" spans="1:10" ht="15.75" customHeight="1">
      <c r="A27" s="659" t="s">
        <v>779</v>
      </c>
      <c r="B27" s="677"/>
      <c r="C27" s="14"/>
      <c r="D27" s="14"/>
      <c r="E27" s="14"/>
      <c r="F27" s="14"/>
      <c r="G27" s="19">
        <f>SUM(G7:G26)</f>
        <v>0</v>
      </c>
      <c r="H27" s="19">
        <f>SUM(H7:H26)</f>
        <v>0</v>
      </c>
      <c r="I27" s="16"/>
    </row>
    <row r="28" spans="1:10" ht="15.75" customHeight="1">
      <c r="A28" s="3" t="str">
        <f>基本信息输入表!$K$6&amp;"填表人："&amp;基本信息输入表!$M$91</f>
        <v>被评估单位填表人：</v>
      </c>
      <c r="H28" s="3" t="str">
        <f>"评估人员："&amp;基本信息输入表!$Q$91</f>
        <v>评估人员：</v>
      </c>
      <c r="J28" s="3" t="s">
        <v>533</v>
      </c>
    </row>
    <row r="29" spans="1:10" ht="15.75" customHeight="1">
      <c r="A29" s="3" t="str">
        <f>"填表日期："&amp;YEAR(基本信息输入表!$O$91)&amp;"年"&amp;MONTH(基本信息输入表!$O$91)&amp;"月"&amp;DAY(基本信息输入表!$O$91)&amp;"日"</f>
        <v>填表日期：1900年1月0日</v>
      </c>
    </row>
    <row r="30" spans="1:10" ht="15.75" customHeight="1">
      <c r="J30" s="35"/>
    </row>
  </sheetData>
  <mergeCells count="4">
    <mergeCell ref="A2:I2"/>
    <mergeCell ref="A3:I3"/>
    <mergeCell ref="A5:D5"/>
    <mergeCell ref="A27:B27"/>
  </mergeCells>
  <phoneticPr fontId="33" type="noConversion"/>
  <hyperlinks>
    <hyperlink ref="A1" location="索引目录!A1" display="返回索引目录" xr:uid="{00000000-0004-0000-5E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5">
    <pageSetUpPr fitToPage="1"/>
  </sheetPr>
  <dimension ref="A1:I29"/>
  <sheetViews>
    <sheetView showGridLines="0" topLeftCell="A8" zoomScale="96" zoomScaleNormal="96" workbookViewId="0">
      <selection activeCell="M8" sqref="M8:R8"/>
    </sheetView>
  </sheetViews>
  <sheetFormatPr defaultColWidth="9" defaultRowHeight="15.75" customHeight="1"/>
  <cols>
    <col min="1" max="1" width="7.75" style="3" customWidth="1"/>
    <col min="2" max="2" width="20.75" style="3" customWidth="1"/>
    <col min="3" max="3" width="12.75" style="3" customWidth="1"/>
    <col min="4" max="5" width="12.25" style="3" customWidth="1"/>
    <col min="6" max="7" width="15.75" style="3" customWidth="1"/>
    <col min="8" max="8" width="14.75" style="3" customWidth="1"/>
    <col min="9" max="10" width="9" style="3" customWidth="1"/>
    <col min="11" max="16384" width="9" style="3"/>
  </cols>
  <sheetData>
    <row r="1" spans="1:9" ht="15.75" customHeight="1">
      <c r="A1" s="4" t="s">
        <v>125</v>
      </c>
    </row>
    <row r="2" spans="1:9" s="1" customFormat="1" ht="30" customHeight="1">
      <c r="A2" s="651" t="s">
        <v>2804</v>
      </c>
      <c r="B2" s="652"/>
      <c r="C2" s="652"/>
      <c r="D2" s="652"/>
      <c r="E2" s="652"/>
      <c r="F2" s="652"/>
      <c r="G2" s="652"/>
      <c r="H2" s="652"/>
    </row>
    <row r="3" spans="1:9" ht="15.75" customHeight="1">
      <c r="A3" s="653" t="str">
        <f>"评估基准日："&amp;TEXT(基本信息输入表!M7,"yyyy年mm月dd日")</f>
        <v>评估基准日：2025年07月31日</v>
      </c>
      <c r="B3" s="654"/>
      <c r="C3" s="654"/>
      <c r="D3" s="654"/>
      <c r="E3" s="654"/>
      <c r="F3" s="654"/>
      <c r="G3" s="654"/>
      <c r="H3" s="654"/>
    </row>
    <row r="4" spans="1:9" ht="14.25" customHeight="1">
      <c r="A4" s="2"/>
      <c r="B4" s="2"/>
      <c r="C4" s="2"/>
      <c r="D4" s="2"/>
      <c r="E4" s="2"/>
      <c r="F4" s="2"/>
      <c r="G4" s="2"/>
      <c r="H4" s="17" t="s">
        <v>2805</v>
      </c>
    </row>
    <row r="5" spans="1:9" ht="15.75" customHeight="1">
      <c r="A5" s="662" t="str">
        <f>基本信息输入表!K6&amp;"："&amp;基本信息输入表!M6</f>
        <v>被评估单位：西安曲江影视投资（集团）有限公司</v>
      </c>
      <c r="B5" s="676"/>
      <c r="C5" s="676"/>
      <c r="H5" s="17" t="s">
        <v>561</v>
      </c>
    </row>
    <row r="6" spans="1:9" s="2" customFormat="1" ht="15.75" customHeight="1">
      <c r="A6" s="8" t="s">
        <v>127</v>
      </c>
      <c r="B6" s="8" t="s">
        <v>2806</v>
      </c>
      <c r="C6" s="8" t="s">
        <v>733</v>
      </c>
      <c r="D6" s="8" t="s">
        <v>1302</v>
      </c>
      <c r="E6" s="8" t="s">
        <v>2807</v>
      </c>
      <c r="F6" s="9" t="s">
        <v>412</v>
      </c>
      <c r="G6" s="8" t="s">
        <v>413</v>
      </c>
      <c r="H6" s="8" t="s">
        <v>143</v>
      </c>
      <c r="I6" s="2" t="s">
        <v>516</v>
      </c>
    </row>
    <row r="7" spans="1:9" ht="12.75" customHeight="1">
      <c r="A7" s="10" t="str">
        <f t="shared" ref="A7:A26" si="0">IF(B7="","",ROW()-6)</f>
        <v/>
      </c>
      <c r="B7" s="11"/>
      <c r="C7" s="12"/>
      <c r="D7" s="12"/>
      <c r="E7" s="28"/>
      <c r="F7" s="13"/>
      <c r="G7" s="13"/>
      <c r="H7" s="11"/>
      <c r="I7" s="2" t="s">
        <v>2808</v>
      </c>
    </row>
    <row r="8" spans="1:9" ht="12.75" customHeight="1">
      <c r="A8" s="10" t="str">
        <f t="shared" si="0"/>
        <v/>
      </c>
      <c r="B8" s="11"/>
      <c r="C8" s="12"/>
      <c r="D8" s="12"/>
      <c r="E8" s="28"/>
      <c r="F8" s="13"/>
      <c r="G8" s="13"/>
      <c r="H8" s="11"/>
      <c r="I8" s="2" t="s">
        <v>2809</v>
      </c>
    </row>
    <row r="9" spans="1:9" ht="12.75" customHeight="1">
      <c r="A9" s="10" t="str">
        <f t="shared" si="0"/>
        <v/>
      </c>
      <c r="B9" s="11"/>
      <c r="C9" s="12"/>
      <c r="D9" s="12"/>
      <c r="E9" s="28"/>
      <c r="F9" s="13"/>
      <c r="G9" s="13"/>
      <c r="H9" s="11"/>
      <c r="I9" s="2" t="s">
        <v>2810</v>
      </c>
    </row>
    <row r="10" spans="1:9" ht="12.75" customHeight="1">
      <c r="A10" s="10" t="str">
        <f t="shared" si="0"/>
        <v/>
      </c>
      <c r="B10" s="11"/>
      <c r="C10" s="12"/>
      <c r="D10" s="12"/>
      <c r="E10" s="28"/>
      <c r="F10" s="13"/>
      <c r="G10" s="13"/>
      <c r="H10" s="11"/>
      <c r="I10" s="2" t="s">
        <v>2811</v>
      </c>
    </row>
    <row r="11" spans="1:9" ht="12.75" customHeight="1">
      <c r="A11" s="10" t="str">
        <f t="shared" si="0"/>
        <v/>
      </c>
      <c r="B11" s="11"/>
      <c r="C11" s="12"/>
      <c r="D11" s="12"/>
      <c r="E11" s="28"/>
      <c r="F11" s="13"/>
      <c r="G11" s="13"/>
      <c r="H11" s="11"/>
      <c r="I11" s="2" t="s">
        <v>2812</v>
      </c>
    </row>
    <row r="12" spans="1:9" ht="12.75" customHeight="1">
      <c r="A12" s="10" t="str">
        <f t="shared" si="0"/>
        <v/>
      </c>
      <c r="B12" s="11"/>
      <c r="C12" s="12"/>
      <c r="D12" s="12"/>
      <c r="E12" s="28"/>
      <c r="F12" s="13"/>
      <c r="G12" s="13"/>
      <c r="H12" s="11"/>
      <c r="I12" s="2" t="s">
        <v>2813</v>
      </c>
    </row>
    <row r="13" spans="1:9" ht="12.75" customHeight="1">
      <c r="A13" s="10" t="str">
        <f t="shared" si="0"/>
        <v/>
      </c>
      <c r="B13" s="11"/>
      <c r="C13" s="12"/>
      <c r="D13" s="12"/>
      <c r="E13" s="28"/>
      <c r="F13" s="13"/>
      <c r="G13" s="13"/>
      <c r="H13" s="11"/>
      <c r="I13" s="2" t="s">
        <v>2814</v>
      </c>
    </row>
    <row r="14" spans="1:9" ht="12.75" customHeight="1">
      <c r="A14" s="10" t="str">
        <f t="shared" si="0"/>
        <v/>
      </c>
      <c r="B14" s="11"/>
      <c r="C14" s="12"/>
      <c r="D14" s="12"/>
      <c r="E14" s="28"/>
      <c r="F14" s="13"/>
      <c r="G14" s="13"/>
      <c r="H14" s="11"/>
      <c r="I14" s="2" t="s">
        <v>2815</v>
      </c>
    </row>
    <row r="15" spans="1:9" ht="12.75" customHeight="1">
      <c r="A15" s="10" t="str">
        <f t="shared" si="0"/>
        <v/>
      </c>
      <c r="B15" s="11"/>
      <c r="C15" s="12"/>
      <c r="D15" s="12"/>
      <c r="E15" s="28"/>
      <c r="F15" s="13"/>
      <c r="G15" s="13"/>
      <c r="H15" s="11"/>
      <c r="I15" s="2" t="s">
        <v>2816</v>
      </c>
    </row>
    <row r="16" spans="1:9" ht="12.75" customHeight="1">
      <c r="A16" s="10" t="str">
        <f t="shared" si="0"/>
        <v/>
      </c>
      <c r="B16" s="11"/>
      <c r="C16" s="12"/>
      <c r="D16" s="12"/>
      <c r="E16" s="28"/>
      <c r="F16" s="13"/>
      <c r="G16" s="13"/>
      <c r="H16" s="11"/>
      <c r="I16" s="2" t="s">
        <v>2817</v>
      </c>
    </row>
    <row r="17" spans="1:9" ht="12.75" customHeight="1">
      <c r="A17" s="10" t="str">
        <f t="shared" si="0"/>
        <v/>
      </c>
      <c r="B17" s="11"/>
      <c r="C17" s="12"/>
      <c r="D17" s="12"/>
      <c r="E17" s="28"/>
      <c r="F17" s="13"/>
      <c r="G17" s="13"/>
      <c r="H17" s="11"/>
      <c r="I17" s="2" t="s">
        <v>2818</v>
      </c>
    </row>
    <row r="18" spans="1:9" ht="12.75" customHeight="1">
      <c r="A18" s="10" t="str">
        <f t="shared" si="0"/>
        <v/>
      </c>
      <c r="B18" s="11"/>
      <c r="C18" s="12"/>
      <c r="D18" s="12"/>
      <c r="E18" s="28"/>
      <c r="F18" s="13"/>
      <c r="G18" s="13"/>
      <c r="H18" s="11"/>
      <c r="I18" s="2" t="s">
        <v>2819</v>
      </c>
    </row>
    <row r="19" spans="1:9" ht="12.75" customHeight="1">
      <c r="A19" s="10" t="str">
        <f t="shared" si="0"/>
        <v/>
      </c>
      <c r="B19" s="11"/>
      <c r="C19" s="12"/>
      <c r="D19" s="12"/>
      <c r="E19" s="28"/>
      <c r="F19" s="13"/>
      <c r="G19" s="13"/>
      <c r="H19" s="11"/>
      <c r="I19" s="2" t="s">
        <v>2820</v>
      </c>
    </row>
    <row r="20" spans="1:9" ht="12.75" customHeight="1">
      <c r="A20" s="10" t="str">
        <f t="shared" si="0"/>
        <v/>
      </c>
      <c r="B20" s="11"/>
      <c r="C20" s="12"/>
      <c r="D20" s="12"/>
      <c r="E20" s="28"/>
      <c r="F20" s="13"/>
      <c r="G20" s="13"/>
      <c r="H20" s="11"/>
      <c r="I20" s="2" t="s">
        <v>2821</v>
      </c>
    </row>
    <row r="21" spans="1:9" ht="12.75" customHeight="1">
      <c r="A21" s="10" t="str">
        <f t="shared" si="0"/>
        <v/>
      </c>
      <c r="B21" s="11"/>
      <c r="C21" s="12"/>
      <c r="D21" s="12"/>
      <c r="E21" s="28"/>
      <c r="F21" s="13"/>
      <c r="G21" s="13"/>
      <c r="H21" s="11"/>
      <c r="I21" s="2" t="s">
        <v>2822</v>
      </c>
    </row>
    <row r="22" spans="1:9" ht="12.75" customHeight="1">
      <c r="A22" s="10" t="str">
        <f t="shared" si="0"/>
        <v/>
      </c>
      <c r="B22" s="11"/>
      <c r="C22" s="12"/>
      <c r="D22" s="12"/>
      <c r="E22" s="28"/>
      <c r="F22" s="13"/>
      <c r="G22" s="13"/>
      <c r="H22" s="11"/>
      <c r="I22" s="2" t="s">
        <v>2823</v>
      </c>
    </row>
    <row r="23" spans="1:9" ht="12.75" customHeight="1">
      <c r="A23" s="10" t="str">
        <f t="shared" si="0"/>
        <v/>
      </c>
      <c r="B23" s="11"/>
      <c r="C23" s="12"/>
      <c r="D23" s="12"/>
      <c r="E23" s="28"/>
      <c r="F23" s="13"/>
      <c r="G23" s="13"/>
      <c r="H23" s="11"/>
      <c r="I23" s="2" t="s">
        <v>2824</v>
      </c>
    </row>
    <row r="24" spans="1:9" ht="12.75" customHeight="1">
      <c r="A24" s="10" t="str">
        <f t="shared" si="0"/>
        <v/>
      </c>
      <c r="B24" s="11"/>
      <c r="C24" s="12"/>
      <c r="D24" s="12"/>
      <c r="E24" s="28"/>
      <c r="F24" s="13"/>
      <c r="G24" s="13"/>
      <c r="H24" s="11"/>
      <c r="I24" s="2" t="s">
        <v>2825</v>
      </c>
    </row>
    <row r="25" spans="1:9" ht="12.75" customHeight="1">
      <c r="A25" s="10" t="str">
        <f t="shared" si="0"/>
        <v/>
      </c>
      <c r="B25" s="11"/>
      <c r="C25" s="12"/>
      <c r="D25" s="12"/>
      <c r="E25" s="28"/>
      <c r="F25" s="13"/>
      <c r="G25" s="13"/>
      <c r="H25" s="11"/>
      <c r="I25" s="2" t="s">
        <v>2826</v>
      </c>
    </row>
    <row r="26" spans="1:9" ht="12.75" customHeight="1">
      <c r="A26" s="10" t="str">
        <f t="shared" si="0"/>
        <v/>
      </c>
      <c r="B26" s="11"/>
      <c r="C26" s="12"/>
      <c r="D26" s="12"/>
      <c r="E26" s="28"/>
      <c r="F26" s="13"/>
      <c r="G26" s="13"/>
      <c r="H26" s="11"/>
      <c r="I26" s="2" t="s">
        <v>2827</v>
      </c>
    </row>
    <row r="27" spans="1:9" ht="15.75" customHeight="1">
      <c r="A27" s="659" t="s">
        <v>779</v>
      </c>
      <c r="B27" s="677"/>
      <c r="C27" s="14"/>
      <c r="D27" s="14"/>
      <c r="E27" s="37"/>
      <c r="F27" s="19">
        <f>SUM(F7:F26)</f>
        <v>0</v>
      </c>
      <c r="G27" s="19">
        <f>SUM(G7:G26)</f>
        <v>0</v>
      </c>
      <c r="H27" s="16"/>
    </row>
    <row r="28" spans="1:9" ht="15.75" customHeight="1">
      <c r="A28" s="3" t="str">
        <f>基本信息输入表!$K$6&amp;"填表人："&amp;基本信息输入表!$M$92</f>
        <v>被评估单位填表人：</v>
      </c>
      <c r="G28" s="3" t="str">
        <f>"评估人员："&amp;基本信息输入表!$Q$92</f>
        <v>评估人员：</v>
      </c>
      <c r="I28" s="3" t="s">
        <v>533</v>
      </c>
    </row>
    <row r="29" spans="1:9" ht="15.75" customHeight="1">
      <c r="A29" s="3" t="str">
        <f>"填表日期："&amp;YEAR(基本信息输入表!$O$92)&amp;"年"&amp;MONTH(基本信息输入表!$O$92)&amp;"月"&amp;DAY(基本信息输入表!$O$92)&amp;"日"</f>
        <v>填表日期：1900年1月0日</v>
      </c>
    </row>
  </sheetData>
  <mergeCells count="4">
    <mergeCell ref="A2:H2"/>
    <mergeCell ref="A3:H3"/>
    <mergeCell ref="A5:C5"/>
    <mergeCell ref="A27:B27"/>
  </mergeCells>
  <phoneticPr fontId="33" type="noConversion"/>
  <hyperlinks>
    <hyperlink ref="A1" location="索引目录!A1" display="返回索引目录" xr:uid="{00000000-0004-0000-5F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6">
    <pageSetUpPr fitToPage="1"/>
  </sheetPr>
  <dimension ref="A1:H29"/>
  <sheetViews>
    <sheetView showGridLines="0" topLeftCell="A4" zoomScale="96" zoomScaleNormal="96" workbookViewId="0">
      <selection activeCell="M8" sqref="M8:R8"/>
    </sheetView>
  </sheetViews>
  <sheetFormatPr defaultColWidth="9" defaultRowHeight="15.75" customHeight="1"/>
  <cols>
    <col min="1" max="1" width="5.75" style="3" customWidth="1"/>
    <col min="2" max="2" width="23.75" style="3" customWidth="1"/>
    <col min="3" max="3" width="12" style="3" customWidth="1"/>
    <col min="4" max="4" width="18.75" style="3" customWidth="1"/>
    <col min="5" max="6" width="15.75" style="3" customWidth="1"/>
    <col min="7" max="7" width="15.5" style="3" customWidth="1"/>
    <col min="8" max="9" width="9" style="3" customWidth="1"/>
    <col min="10" max="16384" width="9" style="3"/>
  </cols>
  <sheetData>
    <row r="1" spans="1:8" ht="15.75" customHeight="1">
      <c r="A1" s="4" t="s">
        <v>125</v>
      </c>
    </row>
    <row r="2" spans="1:8" s="1" customFormat="1" ht="30" customHeight="1">
      <c r="A2" s="651" t="s">
        <v>2828</v>
      </c>
      <c r="B2" s="652"/>
      <c r="C2" s="652"/>
      <c r="D2" s="652"/>
      <c r="E2" s="652"/>
      <c r="F2" s="652"/>
      <c r="G2" s="652"/>
    </row>
    <row r="3" spans="1:8" ht="15.75" customHeight="1">
      <c r="A3" s="653" t="str">
        <f>"评估基准日："&amp;TEXT(基本信息输入表!M7,"yyyy年mm月dd日")</f>
        <v>评估基准日：2025年07月31日</v>
      </c>
      <c r="B3" s="654"/>
      <c r="C3" s="654"/>
      <c r="D3" s="654"/>
      <c r="E3" s="654"/>
      <c r="F3" s="654"/>
      <c r="G3" s="654"/>
    </row>
    <row r="4" spans="1:8" ht="14.25" customHeight="1">
      <c r="A4" s="2"/>
      <c r="B4" s="2"/>
      <c r="C4" s="2"/>
      <c r="D4" s="2"/>
      <c r="E4" s="2"/>
      <c r="F4" s="2"/>
      <c r="G4" s="17" t="s">
        <v>2829</v>
      </c>
    </row>
    <row r="5" spans="1:8" ht="15.75" customHeight="1">
      <c r="A5" s="662" t="str">
        <f>基本信息输入表!K6&amp;"："&amp;基本信息输入表!M6</f>
        <v>被评估单位：西安曲江影视投资（集团）有限公司</v>
      </c>
      <c r="B5" s="676"/>
      <c r="C5" s="676"/>
      <c r="D5" s="676"/>
      <c r="G5" s="17" t="s">
        <v>561</v>
      </c>
    </row>
    <row r="6" spans="1:8" s="2" customFormat="1" ht="15.75" customHeight="1">
      <c r="A6" s="8" t="s">
        <v>127</v>
      </c>
      <c r="B6" s="8" t="s">
        <v>681</v>
      </c>
      <c r="C6" s="8" t="s">
        <v>733</v>
      </c>
      <c r="D6" s="8" t="s">
        <v>1183</v>
      </c>
      <c r="E6" s="9" t="s">
        <v>412</v>
      </c>
      <c r="F6" s="8" t="s">
        <v>413</v>
      </c>
      <c r="G6" s="8" t="s">
        <v>143</v>
      </c>
      <c r="H6" s="2" t="s">
        <v>516</v>
      </c>
    </row>
    <row r="7" spans="1:8" ht="12.75" customHeight="1">
      <c r="A7" s="10" t="str">
        <f t="shared" ref="A7:A26" si="0">IF(B7="","",ROW()-6)</f>
        <v/>
      </c>
      <c r="B7" s="11"/>
      <c r="C7" s="12"/>
      <c r="D7" s="11"/>
      <c r="E7" s="13"/>
      <c r="F7" s="13"/>
      <c r="G7" s="11"/>
      <c r="H7" s="2" t="s">
        <v>2830</v>
      </c>
    </row>
    <row r="8" spans="1:8" ht="12.75" customHeight="1">
      <c r="A8" s="10" t="str">
        <f t="shared" si="0"/>
        <v/>
      </c>
      <c r="B8" s="11"/>
      <c r="C8" s="12"/>
      <c r="D8" s="11"/>
      <c r="E8" s="13"/>
      <c r="F8" s="13"/>
      <c r="G8" s="11"/>
      <c r="H8" s="2" t="s">
        <v>2831</v>
      </c>
    </row>
    <row r="9" spans="1:8" ht="12.75" customHeight="1">
      <c r="A9" s="10" t="str">
        <f t="shared" si="0"/>
        <v/>
      </c>
      <c r="B9" s="11"/>
      <c r="C9" s="12"/>
      <c r="D9" s="11"/>
      <c r="E9" s="13"/>
      <c r="F9" s="13"/>
      <c r="G9" s="11"/>
      <c r="H9" s="2" t="s">
        <v>2832</v>
      </c>
    </row>
    <row r="10" spans="1:8" ht="12.75" customHeight="1">
      <c r="A10" s="10" t="str">
        <f t="shared" si="0"/>
        <v/>
      </c>
      <c r="B10" s="11"/>
      <c r="C10" s="12"/>
      <c r="D10" s="11"/>
      <c r="E10" s="13"/>
      <c r="F10" s="13"/>
      <c r="G10" s="11"/>
      <c r="H10" s="2" t="s">
        <v>2833</v>
      </c>
    </row>
    <row r="11" spans="1:8" ht="12.75" customHeight="1">
      <c r="A11" s="10" t="str">
        <f t="shared" si="0"/>
        <v/>
      </c>
      <c r="B11" s="11"/>
      <c r="C11" s="12"/>
      <c r="D11" s="11"/>
      <c r="E11" s="13"/>
      <c r="F11" s="13"/>
      <c r="G11" s="11"/>
      <c r="H11" s="2" t="s">
        <v>2834</v>
      </c>
    </row>
    <row r="12" spans="1:8" ht="12.75" customHeight="1">
      <c r="A12" s="10" t="str">
        <f t="shared" si="0"/>
        <v/>
      </c>
      <c r="B12" s="11"/>
      <c r="C12" s="12"/>
      <c r="D12" s="11"/>
      <c r="E12" s="13"/>
      <c r="F12" s="13"/>
      <c r="G12" s="11"/>
      <c r="H12" s="2" t="s">
        <v>2835</v>
      </c>
    </row>
    <row r="13" spans="1:8" ht="12.75" customHeight="1">
      <c r="A13" s="10" t="str">
        <f t="shared" si="0"/>
        <v/>
      </c>
      <c r="B13" s="11"/>
      <c r="C13" s="12"/>
      <c r="D13" s="11"/>
      <c r="E13" s="13"/>
      <c r="F13" s="13"/>
      <c r="G13" s="11"/>
      <c r="H13" s="2" t="s">
        <v>2836</v>
      </c>
    </row>
    <row r="14" spans="1:8" ht="12.75" customHeight="1">
      <c r="A14" s="10" t="str">
        <f t="shared" si="0"/>
        <v/>
      </c>
      <c r="B14" s="11"/>
      <c r="C14" s="12"/>
      <c r="D14" s="11"/>
      <c r="E14" s="13"/>
      <c r="F14" s="13"/>
      <c r="G14" s="11"/>
      <c r="H14" s="2" t="s">
        <v>2837</v>
      </c>
    </row>
    <row r="15" spans="1:8" ht="12.75" customHeight="1">
      <c r="A15" s="10" t="str">
        <f t="shared" si="0"/>
        <v/>
      </c>
      <c r="B15" s="11"/>
      <c r="C15" s="12"/>
      <c r="D15" s="11"/>
      <c r="E15" s="13"/>
      <c r="F15" s="13"/>
      <c r="G15" s="11"/>
      <c r="H15" s="2" t="s">
        <v>2838</v>
      </c>
    </row>
    <row r="16" spans="1:8" ht="12.75" customHeight="1">
      <c r="A16" s="10" t="str">
        <f t="shared" si="0"/>
        <v/>
      </c>
      <c r="B16" s="11"/>
      <c r="C16" s="12"/>
      <c r="D16" s="11"/>
      <c r="E16" s="13"/>
      <c r="F16" s="13"/>
      <c r="G16" s="11"/>
      <c r="H16" s="2" t="s">
        <v>2839</v>
      </c>
    </row>
    <row r="17" spans="1:8" ht="12.75" customHeight="1">
      <c r="A17" s="10" t="str">
        <f t="shared" si="0"/>
        <v/>
      </c>
      <c r="B17" s="11"/>
      <c r="C17" s="12"/>
      <c r="D17" s="11"/>
      <c r="E17" s="13"/>
      <c r="F17" s="13"/>
      <c r="G17" s="11"/>
      <c r="H17" s="2" t="s">
        <v>2840</v>
      </c>
    </row>
    <row r="18" spans="1:8" ht="12.75" customHeight="1">
      <c r="A18" s="10" t="str">
        <f t="shared" si="0"/>
        <v/>
      </c>
      <c r="B18" s="11"/>
      <c r="C18" s="12"/>
      <c r="D18" s="11"/>
      <c r="E18" s="13"/>
      <c r="F18" s="13"/>
      <c r="G18" s="11"/>
      <c r="H18" s="2" t="s">
        <v>2841</v>
      </c>
    </row>
    <row r="19" spans="1:8" ht="12.75" customHeight="1">
      <c r="A19" s="10" t="str">
        <f t="shared" si="0"/>
        <v/>
      </c>
      <c r="B19" s="11"/>
      <c r="C19" s="12"/>
      <c r="D19" s="11"/>
      <c r="E19" s="13"/>
      <c r="F19" s="13"/>
      <c r="G19" s="11"/>
      <c r="H19" s="2" t="s">
        <v>2842</v>
      </c>
    </row>
    <row r="20" spans="1:8" ht="12.75" customHeight="1">
      <c r="A20" s="10" t="str">
        <f t="shared" si="0"/>
        <v/>
      </c>
      <c r="B20" s="11"/>
      <c r="C20" s="12"/>
      <c r="D20" s="11"/>
      <c r="E20" s="13"/>
      <c r="F20" s="13"/>
      <c r="G20" s="11"/>
      <c r="H20" s="2" t="s">
        <v>2843</v>
      </c>
    </row>
    <row r="21" spans="1:8" ht="12.75" customHeight="1">
      <c r="A21" s="10" t="str">
        <f t="shared" si="0"/>
        <v/>
      </c>
      <c r="B21" s="11"/>
      <c r="C21" s="12"/>
      <c r="D21" s="11"/>
      <c r="E21" s="13"/>
      <c r="F21" s="13"/>
      <c r="G21" s="11"/>
      <c r="H21" s="2" t="s">
        <v>2844</v>
      </c>
    </row>
    <row r="22" spans="1:8" ht="12.75" customHeight="1">
      <c r="A22" s="10" t="str">
        <f t="shared" si="0"/>
        <v/>
      </c>
      <c r="B22" s="11"/>
      <c r="C22" s="12"/>
      <c r="D22" s="11"/>
      <c r="E22" s="13"/>
      <c r="F22" s="13"/>
      <c r="G22" s="11"/>
      <c r="H22" s="2" t="s">
        <v>2845</v>
      </c>
    </row>
    <row r="23" spans="1:8" ht="12.75" customHeight="1">
      <c r="A23" s="10" t="str">
        <f t="shared" si="0"/>
        <v/>
      </c>
      <c r="B23" s="11"/>
      <c r="C23" s="12"/>
      <c r="D23" s="11"/>
      <c r="E23" s="13"/>
      <c r="F23" s="13"/>
      <c r="G23" s="11"/>
      <c r="H23" s="2" t="s">
        <v>2846</v>
      </c>
    </row>
    <row r="24" spans="1:8" ht="12.75" customHeight="1">
      <c r="A24" s="10" t="str">
        <f t="shared" si="0"/>
        <v/>
      </c>
      <c r="B24" s="11"/>
      <c r="C24" s="12"/>
      <c r="D24" s="11"/>
      <c r="E24" s="13"/>
      <c r="F24" s="13"/>
      <c r="G24" s="11"/>
      <c r="H24" s="2" t="s">
        <v>2847</v>
      </c>
    </row>
    <row r="25" spans="1:8" ht="12.75" customHeight="1">
      <c r="A25" s="10" t="str">
        <f t="shared" si="0"/>
        <v/>
      </c>
      <c r="B25" s="11"/>
      <c r="C25" s="12"/>
      <c r="D25" s="11"/>
      <c r="E25" s="13"/>
      <c r="F25" s="13"/>
      <c r="G25" s="11"/>
      <c r="H25" s="2" t="s">
        <v>2848</v>
      </c>
    </row>
    <row r="26" spans="1:8" ht="12.75" customHeight="1">
      <c r="A26" s="10" t="str">
        <f t="shared" si="0"/>
        <v/>
      </c>
      <c r="B26" s="11"/>
      <c r="C26" s="12"/>
      <c r="D26" s="11"/>
      <c r="E26" s="13"/>
      <c r="F26" s="13"/>
      <c r="G26" s="11"/>
      <c r="H26" s="2" t="s">
        <v>2849</v>
      </c>
    </row>
    <row r="27" spans="1:8" ht="15.75" customHeight="1">
      <c r="A27" s="659" t="s">
        <v>779</v>
      </c>
      <c r="B27" s="677"/>
      <c r="C27" s="14"/>
      <c r="D27" s="14"/>
      <c r="E27" s="19">
        <f>SUM(E7:E26)</f>
        <v>0</v>
      </c>
      <c r="F27" s="19">
        <f>SUM(F7:F26)</f>
        <v>0</v>
      </c>
      <c r="G27" s="16"/>
    </row>
    <row r="28" spans="1:8" ht="15.75" customHeight="1">
      <c r="A28" s="3" t="str">
        <f>基本信息输入表!$K$6&amp;"填表人："&amp;基本信息输入表!$M$93</f>
        <v>被评估单位填表人：</v>
      </c>
      <c r="F28" s="3" t="str">
        <f>"评估人员："&amp;基本信息输入表!$Q$93</f>
        <v>评估人员：</v>
      </c>
      <c r="H28" s="3" t="s">
        <v>533</v>
      </c>
    </row>
    <row r="29" spans="1:8" ht="15.75" customHeight="1">
      <c r="A29" s="3" t="str">
        <f>"填表日期："&amp;YEAR(基本信息输入表!$O$93)&amp;"年"&amp;MONTH(基本信息输入表!$O$93)&amp;"月"&amp;DAY(基本信息输入表!$O$93)&amp;"日"</f>
        <v>填表日期：1900年1月0日</v>
      </c>
    </row>
  </sheetData>
  <mergeCells count="4">
    <mergeCell ref="A2:G2"/>
    <mergeCell ref="A3:G3"/>
    <mergeCell ref="A5:D5"/>
    <mergeCell ref="A27:B27"/>
  </mergeCells>
  <phoneticPr fontId="33" type="noConversion"/>
  <hyperlinks>
    <hyperlink ref="A1" location="索引目录!A1" display="返回索引目录" xr:uid="{00000000-0004-0000-60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7">
    <pageSetUpPr fitToPage="1"/>
  </sheetPr>
  <dimension ref="A1:J29"/>
  <sheetViews>
    <sheetView showGridLines="0" topLeftCell="A4" zoomScale="96" zoomScaleNormal="96" workbookViewId="0">
      <selection activeCell="M8" sqref="M8:R8"/>
    </sheetView>
  </sheetViews>
  <sheetFormatPr defaultColWidth="9" defaultRowHeight="15.75" customHeight="1"/>
  <cols>
    <col min="1" max="1" width="5.25" style="3" customWidth="1"/>
    <col min="2" max="2" width="13.75" style="3" customWidth="1"/>
    <col min="3" max="8" width="12.5" style="3" customWidth="1"/>
    <col min="9" max="9" width="16.75" style="3" customWidth="1"/>
    <col min="10" max="10" width="8" style="3" customWidth="1"/>
    <col min="11" max="12" width="9" style="3" customWidth="1"/>
    <col min="13" max="16384" width="9" style="3"/>
  </cols>
  <sheetData>
    <row r="1" spans="1:10" ht="15.75" customHeight="1">
      <c r="A1" s="4" t="s">
        <v>125</v>
      </c>
    </row>
    <row r="2" spans="1:10" s="1" customFormat="1" ht="30" customHeight="1">
      <c r="A2" s="651" t="s">
        <v>2850</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A4" s="2"/>
      <c r="B4" s="2"/>
      <c r="C4" s="2"/>
      <c r="D4" s="2"/>
      <c r="E4" s="2"/>
      <c r="F4" s="2"/>
      <c r="G4" s="2"/>
      <c r="H4" s="2"/>
      <c r="I4" s="17" t="s">
        <v>2689</v>
      </c>
    </row>
    <row r="5" spans="1:10" ht="15.75" customHeight="1">
      <c r="A5" s="662" t="str">
        <f>基本信息输入表!K6&amp;"："&amp;基本信息输入表!M6</f>
        <v>被评估单位：西安曲江影视投资（集团）有限公司</v>
      </c>
      <c r="B5" s="676"/>
      <c r="C5" s="676"/>
      <c r="D5" s="676"/>
      <c r="E5" s="6"/>
      <c r="F5" s="6"/>
      <c r="I5" s="17" t="s">
        <v>561</v>
      </c>
    </row>
    <row r="6" spans="1:10" s="2" customFormat="1" ht="15.75" customHeight="1">
      <c r="A6" s="8" t="s">
        <v>127</v>
      </c>
      <c r="B6" s="8" t="s">
        <v>681</v>
      </c>
      <c r="C6" s="8" t="s">
        <v>733</v>
      </c>
      <c r="D6" s="8" t="s">
        <v>711</v>
      </c>
      <c r="E6" s="8" t="s">
        <v>513</v>
      </c>
      <c r="F6" s="8" t="s">
        <v>2600</v>
      </c>
      <c r="G6" s="9" t="s">
        <v>684</v>
      </c>
      <c r="H6" s="8" t="s">
        <v>413</v>
      </c>
      <c r="I6" s="8" t="s">
        <v>143</v>
      </c>
      <c r="J6" s="2" t="s">
        <v>516</v>
      </c>
    </row>
    <row r="7" spans="1:10" ht="12.75" customHeight="1">
      <c r="A7" s="10" t="str">
        <f t="shared" ref="A7:A26" si="0">IF(B7="","",ROW()-6)</f>
        <v/>
      </c>
      <c r="B7" s="11"/>
      <c r="C7" s="12"/>
      <c r="D7" s="11"/>
      <c r="E7" s="36"/>
      <c r="F7" s="13"/>
      <c r="G7" s="13"/>
      <c r="H7" s="13"/>
      <c r="I7" s="11"/>
      <c r="J7" s="2" t="s">
        <v>2851</v>
      </c>
    </row>
    <row r="8" spans="1:10" ht="12.75" customHeight="1">
      <c r="A8" s="10" t="str">
        <f t="shared" si="0"/>
        <v/>
      </c>
      <c r="B8" s="11"/>
      <c r="C8" s="12"/>
      <c r="D8" s="11"/>
      <c r="E8" s="36"/>
      <c r="F8" s="13"/>
      <c r="G8" s="13"/>
      <c r="H8" s="13"/>
      <c r="I8" s="11"/>
      <c r="J8" s="2" t="s">
        <v>2852</v>
      </c>
    </row>
    <row r="9" spans="1:10" ht="12.75" customHeight="1">
      <c r="A9" s="10" t="str">
        <f t="shared" si="0"/>
        <v/>
      </c>
      <c r="B9" s="11"/>
      <c r="C9" s="12"/>
      <c r="D9" s="11"/>
      <c r="E9" s="36"/>
      <c r="F9" s="13"/>
      <c r="G9" s="13"/>
      <c r="H9" s="13"/>
      <c r="I9" s="11"/>
      <c r="J9" s="2" t="s">
        <v>2853</v>
      </c>
    </row>
    <row r="10" spans="1:10" ht="12.75" customHeight="1">
      <c r="A10" s="10" t="str">
        <f t="shared" si="0"/>
        <v/>
      </c>
      <c r="B10" s="11"/>
      <c r="C10" s="12"/>
      <c r="D10" s="11"/>
      <c r="E10" s="36"/>
      <c r="F10" s="13"/>
      <c r="G10" s="13"/>
      <c r="H10" s="13"/>
      <c r="I10" s="11"/>
      <c r="J10" s="2" t="s">
        <v>2854</v>
      </c>
    </row>
    <row r="11" spans="1:10" ht="12.75" customHeight="1">
      <c r="A11" s="10" t="str">
        <f t="shared" si="0"/>
        <v/>
      </c>
      <c r="B11" s="11"/>
      <c r="C11" s="12"/>
      <c r="D11" s="11"/>
      <c r="E11" s="36"/>
      <c r="F11" s="13"/>
      <c r="G11" s="13"/>
      <c r="H11" s="13"/>
      <c r="I11" s="11"/>
      <c r="J11" s="2" t="s">
        <v>2855</v>
      </c>
    </row>
    <row r="12" spans="1:10" ht="12.75" customHeight="1">
      <c r="A12" s="10" t="str">
        <f t="shared" si="0"/>
        <v/>
      </c>
      <c r="B12" s="11"/>
      <c r="C12" s="12"/>
      <c r="D12" s="11"/>
      <c r="E12" s="36"/>
      <c r="F12" s="13"/>
      <c r="G12" s="13"/>
      <c r="H12" s="13"/>
      <c r="I12" s="11"/>
      <c r="J12" s="2" t="s">
        <v>2856</v>
      </c>
    </row>
    <row r="13" spans="1:10" ht="12.75" customHeight="1">
      <c r="A13" s="10" t="str">
        <f t="shared" si="0"/>
        <v/>
      </c>
      <c r="B13" s="11"/>
      <c r="C13" s="12"/>
      <c r="D13" s="11"/>
      <c r="E13" s="36"/>
      <c r="F13" s="13"/>
      <c r="G13" s="13"/>
      <c r="H13" s="13"/>
      <c r="I13" s="11"/>
      <c r="J13" s="2" t="s">
        <v>2857</v>
      </c>
    </row>
    <row r="14" spans="1:10" ht="12.75" customHeight="1">
      <c r="A14" s="10" t="str">
        <f t="shared" si="0"/>
        <v/>
      </c>
      <c r="B14" s="11"/>
      <c r="C14" s="12"/>
      <c r="D14" s="11"/>
      <c r="E14" s="36"/>
      <c r="F14" s="13"/>
      <c r="G14" s="13"/>
      <c r="H14" s="13"/>
      <c r="I14" s="11"/>
      <c r="J14" s="2" t="s">
        <v>2858</v>
      </c>
    </row>
    <row r="15" spans="1:10" ht="12.75" customHeight="1">
      <c r="A15" s="10" t="str">
        <f t="shared" si="0"/>
        <v/>
      </c>
      <c r="B15" s="11"/>
      <c r="C15" s="12"/>
      <c r="D15" s="11"/>
      <c r="E15" s="36"/>
      <c r="F15" s="13"/>
      <c r="G15" s="13"/>
      <c r="H15" s="13"/>
      <c r="I15" s="11"/>
      <c r="J15" s="2" t="s">
        <v>2859</v>
      </c>
    </row>
    <row r="16" spans="1:10" ht="12.75" customHeight="1">
      <c r="A16" s="10" t="str">
        <f t="shared" si="0"/>
        <v/>
      </c>
      <c r="B16" s="11"/>
      <c r="C16" s="12"/>
      <c r="D16" s="11"/>
      <c r="E16" s="36"/>
      <c r="F16" s="13"/>
      <c r="G16" s="13"/>
      <c r="H16" s="13"/>
      <c r="I16" s="11"/>
      <c r="J16" s="2" t="s">
        <v>2860</v>
      </c>
    </row>
    <row r="17" spans="1:10" ht="12.75" customHeight="1">
      <c r="A17" s="10" t="str">
        <f t="shared" si="0"/>
        <v/>
      </c>
      <c r="B17" s="11"/>
      <c r="C17" s="12"/>
      <c r="D17" s="11"/>
      <c r="E17" s="36"/>
      <c r="F17" s="13"/>
      <c r="G17" s="13"/>
      <c r="H17" s="13"/>
      <c r="I17" s="11"/>
      <c r="J17" s="2" t="s">
        <v>2861</v>
      </c>
    </row>
    <row r="18" spans="1:10" ht="12.75" customHeight="1">
      <c r="A18" s="10" t="str">
        <f t="shared" si="0"/>
        <v/>
      </c>
      <c r="B18" s="11"/>
      <c r="C18" s="12"/>
      <c r="D18" s="11"/>
      <c r="E18" s="36"/>
      <c r="F18" s="13"/>
      <c r="G18" s="13"/>
      <c r="H18" s="13"/>
      <c r="I18" s="11"/>
      <c r="J18" s="2" t="s">
        <v>2862</v>
      </c>
    </row>
    <row r="19" spans="1:10" ht="12.75" customHeight="1">
      <c r="A19" s="10" t="str">
        <f t="shared" si="0"/>
        <v/>
      </c>
      <c r="B19" s="11"/>
      <c r="C19" s="12"/>
      <c r="D19" s="11"/>
      <c r="E19" s="36"/>
      <c r="F19" s="13"/>
      <c r="G19" s="13"/>
      <c r="H19" s="13"/>
      <c r="I19" s="11"/>
      <c r="J19" s="2" t="s">
        <v>2863</v>
      </c>
    </row>
    <row r="20" spans="1:10" ht="12.75" customHeight="1">
      <c r="A20" s="10" t="str">
        <f t="shared" si="0"/>
        <v/>
      </c>
      <c r="B20" s="11"/>
      <c r="C20" s="12"/>
      <c r="D20" s="11"/>
      <c r="E20" s="36"/>
      <c r="F20" s="13"/>
      <c r="G20" s="13"/>
      <c r="H20" s="13"/>
      <c r="I20" s="11"/>
      <c r="J20" s="2" t="s">
        <v>2864</v>
      </c>
    </row>
    <row r="21" spans="1:10" ht="12.75" customHeight="1">
      <c r="A21" s="10" t="str">
        <f t="shared" si="0"/>
        <v/>
      </c>
      <c r="B21" s="11"/>
      <c r="C21" s="12"/>
      <c r="D21" s="11"/>
      <c r="E21" s="36"/>
      <c r="F21" s="13"/>
      <c r="G21" s="13"/>
      <c r="H21" s="13"/>
      <c r="I21" s="11"/>
      <c r="J21" s="2" t="s">
        <v>2865</v>
      </c>
    </row>
    <row r="22" spans="1:10" ht="12.75" customHeight="1">
      <c r="A22" s="10" t="str">
        <f t="shared" si="0"/>
        <v/>
      </c>
      <c r="B22" s="11"/>
      <c r="C22" s="12"/>
      <c r="D22" s="11"/>
      <c r="E22" s="36"/>
      <c r="F22" s="13"/>
      <c r="G22" s="13"/>
      <c r="H22" s="13"/>
      <c r="I22" s="11"/>
      <c r="J22" s="2" t="s">
        <v>2866</v>
      </c>
    </row>
    <row r="23" spans="1:10" ht="12.75" customHeight="1">
      <c r="A23" s="10" t="str">
        <f t="shared" si="0"/>
        <v/>
      </c>
      <c r="B23" s="11"/>
      <c r="C23" s="12"/>
      <c r="D23" s="11"/>
      <c r="E23" s="36"/>
      <c r="F23" s="13"/>
      <c r="G23" s="13"/>
      <c r="H23" s="13"/>
      <c r="I23" s="11"/>
      <c r="J23" s="2" t="s">
        <v>2867</v>
      </c>
    </row>
    <row r="24" spans="1:10" ht="12.75" customHeight="1">
      <c r="A24" s="10" t="str">
        <f t="shared" si="0"/>
        <v/>
      </c>
      <c r="B24" s="11"/>
      <c r="C24" s="12"/>
      <c r="D24" s="11"/>
      <c r="E24" s="36"/>
      <c r="F24" s="13"/>
      <c r="G24" s="13"/>
      <c r="H24" s="13"/>
      <c r="I24" s="11"/>
      <c r="J24" s="2" t="s">
        <v>2868</v>
      </c>
    </row>
    <row r="25" spans="1:10" ht="12.75" customHeight="1">
      <c r="A25" s="10" t="str">
        <f t="shared" si="0"/>
        <v/>
      </c>
      <c r="B25" s="11"/>
      <c r="C25" s="12"/>
      <c r="D25" s="11"/>
      <c r="E25" s="36"/>
      <c r="F25" s="13"/>
      <c r="G25" s="13"/>
      <c r="H25" s="13"/>
      <c r="I25" s="11"/>
      <c r="J25" s="2" t="s">
        <v>2869</v>
      </c>
    </row>
    <row r="26" spans="1:10" ht="12.75" customHeight="1">
      <c r="A26" s="10" t="str">
        <f t="shared" si="0"/>
        <v/>
      </c>
      <c r="B26" s="11"/>
      <c r="C26" s="12"/>
      <c r="D26" s="11"/>
      <c r="E26" s="36"/>
      <c r="F26" s="13"/>
      <c r="G26" s="13"/>
      <c r="H26" s="13"/>
      <c r="I26" s="11"/>
      <c r="J26" s="2" t="s">
        <v>2870</v>
      </c>
    </row>
    <row r="27" spans="1:10" ht="15.75" customHeight="1">
      <c r="A27" s="659" t="s">
        <v>779</v>
      </c>
      <c r="B27" s="677"/>
      <c r="C27" s="14"/>
      <c r="D27" s="14"/>
      <c r="E27" s="14"/>
      <c r="F27" s="14"/>
      <c r="G27" s="19">
        <f>SUM(G7:G26)</f>
        <v>0</v>
      </c>
      <c r="H27" s="19">
        <f>SUM(H7:H26)</f>
        <v>0</v>
      </c>
      <c r="I27" s="16"/>
    </row>
    <row r="28" spans="1:10" ht="15.75" customHeight="1">
      <c r="A28" s="3" t="str">
        <f>基本信息输入表!$K$6&amp;"填表人："&amp;基本信息输入表!$M$86</f>
        <v>被评估单位填表人：</v>
      </c>
      <c r="H28" s="3" t="str">
        <f>"评估人员："&amp;基本信息输入表!$Q$86</f>
        <v>评估人员：</v>
      </c>
      <c r="J28" s="3" t="s">
        <v>533</v>
      </c>
    </row>
    <row r="29" spans="1:10" ht="15.75" customHeight="1">
      <c r="A29" s="3" t="str">
        <f>"填表日期："&amp;YEAR(基本信息输入表!$O$86)&amp;"年"&amp;MONTH(基本信息输入表!$O$86)&amp;"月"&amp;DAY(基本信息输入表!$O$86)&amp;"日"</f>
        <v>填表日期：1900年1月0日</v>
      </c>
    </row>
  </sheetData>
  <mergeCells count="4">
    <mergeCell ref="A2:I2"/>
    <mergeCell ref="A3:I3"/>
    <mergeCell ref="A5:D5"/>
    <mergeCell ref="A27:B27"/>
  </mergeCells>
  <phoneticPr fontId="33" type="noConversion"/>
  <hyperlinks>
    <hyperlink ref="A1" location="索引目录!A1" display="返回索引目录" xr:uid="{00000000-0004-0000-61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8">
    <pageSetUpPr fitToPage="1"/>
  </sheetPr>
  <dimension ref="A1:G28"/>
  <sheetViews>
    <sheetView showGridLines="0" topLeftCell="A10" zoomScale="96" zoomScaleNormal="96" workbookViewId="0">
      <selection activeCell="M8" sqref="M8:R8"/>
    </sheetView>
  </sheetViews>
  <sheetFormatPr defaultColWidth="9" defaultRowHeight="15.75" customHeight="1"/>
  <cols>
    <col min="1" max="1" width="6.25" style="3" customWidth="1"/>
    <col min="2" max="2" width="25.5" style="3" customWidth="1"/>
    <col min="3" max="5" width="18.75" style="3" customWidth="1"/>
    <col min="6" max="6" width="17.25" style="3" customWidth="1"/>
    <col min="7" max="8" width="9" style="3" customWidth="1"/>
    <col min="9" max="16384" width="9" style="3"/>
  </cols>
  <sheetData>
    <row r="1" spans="1:6" ht="15.75" customHeight="1">
      <c r="A1" s="4" t="s">
        <v>125</v>
      </c>
    </row>
    <row r="2" spans="1:6" s="1" customFormat="1" ht="30" customHeight="1">
      <c r="A2" s="651" t="s">
        <v>2871</v>
      </c>
      <c r="B2" s="652"/>
      <c r="C2" s="652"/>
      <c r="D2" s="652"/>
      <c r="E2" s="652"/>
      <c r="F2" s="652"/>
    </row>
    <row r="3" spans="1:6" ht="15.75" customHeight="1">
      <c r="A3" s="653" t="str">
        <f>"评估基准日："&amp;TEXT(基本信息输入表!M7,"yyyy年mm月dd日")</f>
        <v>评估基准日：2025年07月31日</v>
      </c>
      <c r="B3" s="654"/>
      <c r="C3" s="654"/>
      <c r="D3" s="654"/>
      <c r="E3" s="654"/>
      <c r="F3" s="654"/>
    </row>
    <row r="4" spans="1:6" ht="14.25" customHeight="1">
      <c r="A4" s="2"/>
      <c r="B4" s="2"/>
      <c r="C4" s="2"/>
      <c r="D4" s="2"/>
      <c r="E4" s="2"/>
      <c r="F4" s="17" t="s">
        <v>2872</v>
      </c>
    </row>
    <row r="5" spans="1:6" ht="15.75" customHeight="1">
      <c r="A5" s="662" t="str">
        <f>基本信息输入表!K6&amp;"："&amp;基本信息输入表!M6</f>
        <v>被评估单位：西安曲江影视投资（集团）有限公司</v>
      </c>
      <c r="B5" s="634"/>
      <c r="C5" s="634"/>
      <c r="F5" s="17" t="s">
        <v>383</v>
      </c>
    </row>
    <row r="6" spans="1:6" s="2" customFormat="1" ht="15.75" customHeight="1">
      <c r="A6" s="32" t="s">
        <v>491</v>
      </c>
      <c r="B6" s="32" t="s">
        <v>436</v>
      </c>
      <c r="C6" s="32" t="s">
        <v>412</v>
      </c>
      <c r="D6" s="32" t="s">
        <v>413</v>
      </c>
      <c r="E6" s="32" t="s">
        <v>1548</v>
      </c>
      <c r="F6" s="32" t="s">
        <v>415</v>
      </c>
    </row>
    <row r="7" spans="1:6" ht="15.75" customHeight="1">
      <c r="A7" s="32" t="s">
        <v>2873</v>
      </c>
      <c r="B7" s="33" t="s">
        <v>69</v>
      </c>
      <c r="C7" s="34">
        <f>'6-1长期借款'!I27</f>
        <v>0</v>
      </c>
      <c r="D7" s="34">
        <f>'6-1长期借款'!J27</f>
        <v>0</v>
      </c>
      <c r="E7" s="34">
        <f t="shared" ref="E7:E13" si="0">D7-C7</f>
        <v>0</v>
      </c>
      <c r="F7" s="34" t="str">
        <f t="shared" ref="F7:F13" si="1">IF(C7=0,"",E7/C7*100)</f>
        <v/>
      </c>
    </row>
    <row r="8" spans="1:6" ht="15.75" customHeight="1">
      <c r="A8" s="32" t="s">
        <v>2874</v>
      </c>
      <c r="B8" s="33" t="s">
        <v>71</v>
      </c>
      <c r="C8" s="34">
        <f>'6-2应付债券'!G27</f>
        <v>0</v>
      </c>
      <c r="D8" s="34">
        <f>'6-2应付债券'!H27</f>
        <v>0</v>
      </c>
      <c r="E8" s="34">
        <f t="shared" si="0"/>
        <v>0</v>
      </c>
      <c r="F8" s="34" t="str">
        <f t="shared" si="1"/>
        <v/>
      </c>
    </row>
    <row r="9" spans="1:6" ht="15.75" customHeight="1">
      <c r="A9" s="32" t="s">
        <v>2875</v>
      </c>
      <c r="B9" s="33" t="s">
        <v>73</v>
      </c>
      <c r="C9" s="34">
        <f>'6-3长期应付款'!E27</f>
        <v>0</v>
      </c>
      <c r="D9" s="34">
        <f>'6-3长期应付款'!F27</f>
        <v>0</v>
      </c>
      <c r="E9" s="34">
        <f t="shared" si="0"/>
        <v>0</v>
      </c>
      <c r="F9" s="34" t="str">
        <f t="shared" si="1"/>
        <v/>
      </c>
    </row>
    <row r="10" spans="1:6" ht="15.75" customHeight="1">
      <c r="A10" s="32" t="s">
        <v>2876</v>
      </c>
      <c r="B10" s="33" t="s">
        <v>75</v>
      </c>
      <c r="C10" s="34">
        <f>'6-4专项应付款'!F27</f>
        <v>0</v>
      </c>
      <c r="D10" s="34">
        <f>'6-4专项应付款'!G27</f>
        <v>0</v>
      </c>
      <c r="E10" s="34">
        <f t="shared" si="0"/>
        <v>0</v>
      </c>
      <c r="F10" s="34" t="str">
        <f t="shared" si="1"/>
        <v/>
      </c>
    </row>
    <row r="11" spans="1:6" ht="15.75" customHeight="1">
      <c r="A11" s="32" t="s">
        <v>2877</v>
      </c>
      <c r="B11" s="33" t="s">
        <v>77</v>
      </c>
      <c r="C11" s="34">
        <f>'6-5预计负债'!E27</f>
        <v>0</v>
      </c>
      <c r="D11" s="34">
        <f>'6-5预计负债'!F27</f>
        <v>0</v>
      </c>
      <c r="E11" s="34">
        <f t="shared" si="0"/>
        <v>0</v>
      </c>
      <c r="F11" s="34" t="str">
        <f t="shared" si="1"/>
        <v/>
      </c>
    </row>
    <row r="12" spans="1:6" ht="15.75" customHeight="1">
      <c r="A12" s="32" t="s">
        <v>2878</v>
      </c>
      <c r="B12" s="33" t="s">
        <v>79</v>
      </c>
      <c r="C12" s="34">
        <f>'6-6递延所得税负债'!D27</f>
        <v>0</v>
      </c>
      <c r="D12" s="34">
        <f>'6-6递延所得税负债'!E27</f>
        <v>0</v>
      </c>
      <c r="E12" s="34">
        <f t="shared" si="0"/>
        <v>0</v>
      </c>
      <c r="F12" s="34" t="str">
        <f t="shared" si="1"/>
        <v/>
      </c>
    </row>
    <row r="13" spans="1:6" ht="15.75" customHeight="1">
      <c r="A13" s="32" t="s">
        <v>2879</v>
      </c>
      <c r="B13" s="33" t="s">
        <v>82</v>
      </c>
      <c r="C13" s="34">
        <f>'6-7其他非流动负债'!E27</f>
        <v>0</v>
      </c>
      <c r="D13" s="34">
        <f>'6-7其他非流动负债'!F27</f>
        <v>0</v>
      </c>
      <c r="E13" s="34">
        <f t="shared" si="0"/>
        <v>0</v>
      </c>
      <c r="F13" s="34" t="str">
        <f t="shared" si="1"/>
        <v/>
      </c>
    </row>
    <row r="14" spans="1:6" ht="15.75" customHeight="1">
      <c r="A14" s="32"/>
      <c r="B14" s="33"/>
      <c r="C14" s="34"/>
      <c r="D14" s="34"/>
      <c r="E14" s="34"/>
      <c r="F14" s="34"/>
    </row>
    <row r="15" spans="1:6" ht="15.75" customHeight="1">
      <c r="A15" s="32"/>
      <c r="B15" s="33"/>
      <c r="C15" s="34"/>
      <c r="D15" s="34"/>
      <c r="E15" s="34"/>
      <c r="F15" s="34"/>
    </row>
    <row r="16" spans="1:6" ht="15.75" customHeight="1">
      <c r="A16" s="32"/>
      <c r="B16" s="33"/>
      <c r="C16" s="34"/>
      <c r="D16" s="34"/>
      <c r="E16" s="34"/>
      <c r="F16" s="34"/>
    </row>
    <row r="17" spans="1:7" ht="15.75" customHeight="1">
      <c r="A17" s="32"/>
      <c r="B17" s="33"/>
      <c r="C17" s="34"/>
      <c r="D17" s="34"/>
      <c r="E17" s="34"/>
      <c r="F17" s="34"/>
    </row>
    <row r="18" spans="1:7" ht="15.75" customHeight="1">
      <c r="A18" s="32"/>
      <c r="B18" s="33"/>
      <c r="C18" s="34"/>
      <c r="D18" s="34"/>
      <c r="E18" s="34"/>
      <c r="F18" s="34"/>
    </row>
    <row r="19" spans="1:7" ht="15.75" customHeight="1">
      <c r="A19" s="32"/>
      <c r="B19" s="33"/>
      <c r="C19" s="34"/>
      <c r="D19" s="34"/>
      <c r="E19" s="34"/>
      <c r="F19" s="34"/>
    </row>
    <row r="20" spans="1:7" ht="15.75" customHeight="1">
      <c r="A20" s="32"/>
      <c r="B20" s="33"/>
      <c r="C20" s="34"/>
      <c r="D20" s="34"/>
      <c r="E20" s="34"/>
      <c r="F20" s="34"/>
    </row>
    <row r="21" spans="1:7" ht="15.75" customHeight="1">
      <c r="A21" s="32"/>
      <c r="B21" s="33"/>
      <c r="C21" s="34"/>
      <c r="D21" s="34"/>
      <c r="E21" s="34"/>
      <c r="F21" s="34"/>
    </row>
    <row r="22" spans="1:7" ht="15.75" customHeight="1">
      <c r="A22" s="32"/>
      <c r="B22" s="33"/>
      <c r="C22" s="34"/>
      <c r="D22" s="34"/>
      <c r="E22" s="34"/>
      <c r="F22" s="34"/>
    </row>
    <row r="23" spans="1:7" ht="15.75" customHeight="1">
      <c r="A23" s="32"/>
      <c r="B23" s="33"/>
      <c r="C23" s="34"/>
      <c r="D23" s="34"/>
      <c r="E23" s="34"/>
      <c r="F23" s="34"/>
    </row>
    <row r="24" spans="1:7" ht="15.75" customHeight="1">
      <c r="A24" s="32"/>
      <c r="B24" s="33"/>
      <c r="C24" s="34"/>
      <c r="D24" s="34"/>
      <c r="E24" s="34"/>
      <c r="F24" s="34"/>
    </row>
    <row r="25" spans="1:7" ht="15.75" customHeight="1">
      <c r="A25" s="32"/>
      <c r="B25" s="33"/>
      <c r="C25" s="34"/>
      <c r="D25" s="34"/>
      <c r="E25" s="34"/>
      <c r="F25" s="34"/>
    </row>
    <row r="26" spans="1:7" ht="15.75" customHeight="1">
      <c r="A26" s="32"/>
      <c r="B26" s="33"/>
      <c r="C26" s="34"/>
      <c r="D26" s="34"/>
      <c r="E26" s="34"/>
      <c r="F26" s="34"/>
    </row>
    <row r="27" spans="1:7" ht="15.75" customHeight="1">
      <c r="A27" s="658" t="s">
        <v>394</v>
      </c>
      <c r="B27" s="601"/>
      <c r="C27" s="34">
        <f>SUM(C7:C26)</f>
        <v>0</v>
      </c>
      <c r="D27" s="34">
        <f>SUM(D7:D26)</f>
        <v>0</v>
      </c>
      <c r="E27" s="34">
        <f>D27-C27</f>
        <v>0</v>
      </c>
      <c r="F27" s="34" t="str">
        <f>IF(C27=0,"",E27/C27*100)</f>
        <v/>
      </c>
    </row>
    <row r="28" spans="1:7" ht="15.75" customHeight="1">
      <c r="D28" s="3" t="str">
        <f>"评估人员："&amp;基本信息输入表!$Q$94</f>
        <v>评估人员：</v>
      </c>
      <c r="G28" s="35" t="s">
        <v>432</v>
      </c>
    </row>
  </sheetData>
  <mergeCells count="4">
    <mergeCell ref="A2:F2"/>
    <mergeCell ref="A3:F3"/>
    <mergeCell ref="A5:C5"/>
    <mergeCell ref="A27:B27"/>
  </mergeCells>
  <phoneticPr fontId="33" type="noConversion"/>
  <hyperlinks>
    <hyperlink ref="A1" location="索引目录!A1" display="返回索引目录" xr:uid="{00000000-0004-0000-62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9">
    <pageSetUpPr fitToPage="1"/>
  </sheetPr>
  <dimension ref="A1:M29"/>
  <sheetViews>
    <sheetView showGridLines="0" topLeftCell="A4" zoomScale="96" zoomScaleNormal="96" workbookViewId="0">
      <selection activeCell="M8" sqref="M8:R8"/>
    </sheetView>
  </sheetViews>
  <sheetFormatPr defaultColWidth="9" defaultRowHeight="15.75" customHeight="1"/>
  <cols>
    <col min="1" max="1" width="5.5" style="3" customWidth="1"/>
    <col min="2" max="2" width="20.5" style="3" customWidth="1"/>
    <col min="3" max="3" width="11.25" style="3" customWidth="1"/>
    <col min="4" max="8" width="13" style="3" customWidth="1"/>
    <col min="9" max="10" width="15.75" style="3" customWidth="1"/>
    <col min="11" max="11" width="12.75" style="3" customWidth="1"/>
    <col min="12" max="12" width="10.75" style="3" customWidth="1"/>
    <col min="13" max="14" width="9" style="3" customWidth="1"/>
    <col min="15" max="16384" width="9" style="3"/>
  </cols>
  <sheetData>
    <row r="1" spans="1:13" ht="15.75" customHeight="1">
      <c r="A1" s="4" t="s">
        <v>125</v>
      </c>
    </row>
    <row r="2" spans="1:13" s="1" customFormat="1" ht="30" customHeight="1">
      <c r="A2" s="651" t="s">
        <v>2880</v>
      </c>
      <c r="B2" s="652"/>
      <c r="C2" s="652"/>
      <c r="D2" s="652"/>
      <c r="E2" s="652"/>
      <c r="F2" s="652"/>
      <c r="G2" s="652"/>
      <c r="H2" s="652"/>
      <c r="I2" s="652"/>
      <c r="J2" s="652"/>
      <c r="K2" s="652"/>
      <c r="L2" s="652"/>
    </row>
    <row r="3" spans="1:13" ht="15.75" customHeight="1">
      <c r="A3" s="653" t="str">
        <f>"评估基准日："&amp;TEXT(基本信息输入表!M7,"yyyy年mm月dd日")</f>
        <v>评估基准日：2025年07月31日</v>
      </c>
      <c r="B3" s="654"/>
      <c r="C3" s="654"/>
      <c r="D3" s="654"/>
      <c r="E3" s="654"/>
      <c r="F3" s="654"/>
      <c r="G3" s="654"/>
      <c r="H3" s="654"/>
      <c r="I3" s="654"/>
      <c r="J3" s="654"/>
      <c r="K3" s="654"/>
      <c r="L3" s="654"/>
    </row>
    <row r="4" spans="1:13" ht="14.25" customHeight="1">
      <c r="A4" s="2"/>
      <c r="B4" s="2"/>
      <c r="C4" s="2"/>
      <c r="D4" s="2"/>
      <c r="E4" s="2"/>
      <c r="F4" s="2"/>
      <c r="G4" s="2"/>
      <c r="H4" s="2"/>
      <c r="I4" s="2"/>
      <c r="J4" s="2"/>
      <c r="K4" s="2"/>
      <c r="L4" s="17" t="s">
        <v>2881</v>
      </c>
    </row>
    <row r="5" spans="1:13" ht="15.75" customHeight="1">
      <c r="A5" s="662" t="str">
        <f>基本信息输入表!K6&amp;"："&amp;基本信息输入表!M6</f>
        <v>被评估单位：西安曲江影视投资（集团）有限公司</v>
      </c>
      <c r="B5" s="676"/>
      <c r="C5" s="676"/>
      <c r="D5" s="676"/>
      <c r="E5" s="676"/>
      <c r="F5" s="676"/>
      <c r="L5" s="17" t="s">
        <v>383</v>
      </c>
    </row>
    <row r="6" spans="1:13" s="2" customFormat="1" ht="15.75" customHeight="1">
      <c r="A6" s="8" t="s">
        <v>127</v>
      </c>
      <c r="B6" s="8" t="s">
        <v>2597</v>
      </c>
      <c r="C6" s="8" t="s">
        <v>2598</v>
      </c>
      <c r="D6" s="8" t="s">
        <v>733</v>
      </c>
      <c r="E6" s="8" t="s">
        <v>1302</v>
      </c>
      <c r="F6" s="8" t="s">
        <v>2599</v>
      </c>
      <c r="G6" s="8" t="s">
        <v>513</v>
      </c>
      <c r="H6" s="8" t="s">
        <v>2600</v>
      </c>
      <c r="I6" s="9" t="s">
        <v>412</v>
      </c>
      <c r="J6" s="8" t="s">
        <v>413</v>
      </c>
      <c r="K6" s="8" t="s">
        <v>2601</v>
      </c>
      <c r="L6" s="8" t="s">
        <v>143</v>
      </c>
      <c r="M6" s="2" t="s">
        <v>516</v>
      </c>
    </row>
    <row r="7" spans="1:13" ht="12.75" customHeight="1">
      <c r="A7" s="10" t="str">
        <f t="shared" ref="A7:A26" si="0">IF(B7="","",ROW()-6)</f>
        <v/>
      </c>
      <c r="B7" s="11"/>
      <c r="C7" s="11"/>
      <c r="D7" s="12"/>
      <c r="E7" s="12"/>
      <c r="F7" s="28"/>
      <c r="G7" s="11"/>
      <c r="H7" s="13"/>
      <c r="I7" s="13"/>
      <c r="J7" s="13"/>
      <c r="K7" s="13"/>
      <c r="L7" s="11"/>
      <c r="M7" s="2" t="s">
        <v>2882</v>
      </c>
    </row>
    <row r="8" spans="1:13" ht="12.75" customHeight="1">
      <c r="A8" s="10" t="str">
        <f t="shared" si="0"/>
        <v/>
      </c>
      <c r="B8" s="11"/>
      <c r="C8" s="11"/>
      <c r="D8" s="12"/>
      <c r="E8" s="12"/>
      <c r="F8" s="28"/>
      <c r="G8" s="11"/>
      <c r="H8" s="13"/>
      <c r="I8" s="13"/>
      <c r="J8" s="13"/>
      <c r="K8" s="13"/>
      <c r="L8" s="11"/>
      <c r="M8" s="2" t="s">
        <v>2883</v>
      </c>
    </row>
    <row r="9" spans="1:13" ht="12.75" customHeight="1">
      <c r="A9" s="10" t="str">
        <f t="shared" si="0"/>
        <v/>
      </c>
      <c r="B9" s="11"/>
      <c r="C9" s="11"/>
      <c r="D9" s="12"/>
      <c r="E9" s="12"/>
      <c r="F9" s="28"/>
      <c r="G9" s="11"/>
      <c r="H9" s="13"/>
      <c r="I9" s="13"/>
      <c r="J9" s="13"/>
      <c r="K9" s="13"/>
      <c r="L9" s="11"/>
      <c r="M9" s="2" t="s">
        <v>2884</v>
      </c>
    </row>
    <row r="10" spans="1:13" ht="12.75" customHeight="1">
      <c r="A10" s="10" t="str">
        <f t="shared" si="0"/>
        <v/>
      </c>
      <c r="B10" s="11"/>
      <c r="C10" s="11"/>
      <c r="D10" s="12"/>
      <c r="E10" s="12"/>
      <c r="F10" s="28"/>
      <c r="G10" s="11"/>
      <c r="H10" s="13"/>
      <c r="I10" s="13"/>
      <c r="J10" s="13"/>
      <c r="K10" s="13"/>
      <c r="L10" s="11"/>
      <c r="M10" s="2" t="s">
        <v>2885</v>
      </c>
    </row>
    <row r="11" spans="1:13" ht="12.75" customHeight="1">
      <c r="A11" s="10" t="str">
        <f t="shared" si="0"/>
        <v/>
      </c>
      <c r="B11" s="11"/>
      <c r="C11" s="11"/>
      <c r="D11" s="12"/>
      <c r="E11" s="12"/>
      <c r="F11" s="28"/>
      <c r="G11" s="11"/>
      <c r="H11" s="13"/>
      <c r="I11" s="13"/>
      <c r="J11" s="13"/>
      <c r="K11" s="13"/>
      <c r="L11" s="11"/>
      <c r="M11" s="2" t="s">
        <v>2886</v>
      </c>
    </row>
    <row r="12" spans="1:13" ht="12.75" customHeight="1">
      <c r="A12" s="10" t="str">
        <f t="shared" si="0"/>
        <v/>
      </c>
      <c r="B12" s="11"/>
      <c r="C12" s="11"/>
      <c r="D12" s="12"/>
      <c r="E12" s="12"/>
      <c r="F12" s="28"/>
      <c r="G12" s="11"/>
      <c r="H12" s="13"/>
      <c r="I12" s="13"/>
      <c r="J12" s="13"/>
      <c r="K12" s="13"/>
      <c r="L12" s="11"/>
      <c r="M12" s="2" t="s">
        <v>2887</v>
      </c>
    </row>
    <row r="13" spans="1:13" ht="12.75" customHeight="1">
      <c r="A13" s="10" t="str">
        <f t="shared" si="0"/>
        <v/>
      </c>
      <c r="B13" s="11"/>
      <c r="C13" s="11"/>
      <c r="D13" s="12"/>
      <c r="E13" s="12"/>
      <c r="F13" s="28"/>
      <c r="G13" s="11"/>
      <c r="H13" s="13"/>
      <c r="I13" s="13"/>
      <c r="J13" s="13"/>
      <c r="K13" s="13"/>
      <c r="L13" s="11"/>
      <c r="M13" s="2" t="s">
        <v>2888</v>
      </c>
    </row>
    <row r="14" spans="1:13" ht="12.75" customHeight="1">
      <c r="A14" s="10" t="str">
        <f t="shared" si="0"/>
        <v/>
      </c>
      <c r="B14" s="11"/>
      <c r="C14" s="11"/>
      <c r="D14" s="12"/>
      <c r="E14" s="12"/>
      <c r="F14" s="28"/>
      <c r="G14" s="11"/>
      <c r="H14" s="13"/>
      <c r="I14" s="13"/>
      <c r="J14" s="13"/>
      <c r="K14" s="13"/>
      <c r="L14" s="11"/>
      <c r="M14" s="2" t="s">
        <v>2889</v>
      </c>
    </row>
    <row r="15" spans="1:13" ht="12.75" customHeight="1">
      <c r="A15" s="10" t="str">
        <f t="shared" si="0"/>
        <v/>
      </c>
      <c r="B15" s="11"/>
      <c r="C15" s="11"/>
      <c r="D15" s="12"/>
      <c r="E15" s="12"/>
      <c r="F15" s="28"/>
      <c r="G15" s="11"/>
      <c r="H15" s="13"/>
      <c r="I15" s="13"/>
      <c r="J15" s="13"/>
      <c r="K15" s="13"/>
      <c r="L15" s="11"/>
      <c r="M15" s="2" t="s">
        <v>2890</v>
      </c>
    </row>
    <row r="16" spans="1:13" ht="12.75" customHeight="1">
      <c r="A16" s="10" t="str">
        <f t="shared" si="0"/>
        <v/>
      </c>
      <c r="B16" s="11"/>
      <c r="C16" s="11"/>
      <c r="D16" s="12"/>
      <c r="E16" s="12"/>
      <c r="F16" s="28"/>
      <c r="G16" s="11"/>
      <c r="H16" s="13"/>
      <c r="I16" s="13"/>
      <c r="J16" s="13"/>
      <c r="K16" s="13"/>
      <c r="L16" s="11"/>
      <c r="M16" s="2" t="s">
        <v>2891</v>
      </c>
    </row>
    <row r="17" spans="1:13" ht="12.75" customHeight="1">
      <c r="A17" s="10" t="str">
        <f t="shared" si="0"/>
        <v/>
      </c>
      <c r="B17" s="11"/>
      <c r="C17" s="11"/>
      <c r="D17" s="12"/>
      <c r="E17" s="12"/>
      <c r="F17" s="28"/>
      <c r="G17" s="11"/>
      <c r="H17" s="13"/>
      <c r="I17" s="13"/>
      <c r="J17" s="13"/>
      <c r="K17" s="13"/>
      <c r="L17" s="11"/>
      <c r="M17" s="2" t="s">
        <v>2892</v>
      </c>
    </row>
    <row r="18" spans="1:13" ht="12.75" customHeight="1">
      <c r="A18" s="10" t="str">
        <f t="shared" si="0"/>
        <v/>
      </c>
      <c r="B18" s="11"/>
      <c r="C18" s="11"/>
      <c r="D18" s="12"/>
      <c r="E18" s="12"/>
      <c r="F18" s="28"/>
      <c r="G18" s="11"/>
      <c r="H18" s="13"/>
      <c r="I18" s="13"/>
      <c r="J18" s="13"/>
      <c r="K18" s="13"/>
      <c r="L18" s="11"/>
      <c r="M18" s="2" t="s">
        <v>2893</v>
      </c>
    </row>
    <row r="19" spans="1:13" ht="12.75" customHeight="1">
      <c r="A19" s="10" t="str">
        <f t="shared" si="0"/>
        <v/>
      </c>
      <c r="B19" s="11"/>
      <c r="C19" s="11"/>
      <c r="D19" s="12"/>
      <c r="E19" s="12"/>
      <c r="F19" s="28"/>
      <c r="G19" s="11"/>
      <c r="H19" s="13"/>
      <c r="I19" s="13"/>
      <c r="J19" s="13"/>
      <c r="K19" s="13"/>
      <c r="L19" s="11"/>
      <c r="M19" s="2" t="s">
        <v>2894</v>
      </c>
    </row>
    <row r="20" spans="1:13" ht="12.75" customHeight="1">
      <c r="A20" s="10" t="str">
        <f t="shared" si="0"/>
        <v/>
      </c>
      <c r="B20" s="11"/>
      <c r="C20" s="11"/>
      <c r="D20" s="12"/>
      <c r="E20" s="12"/>
      <c r="F20" s="28"/>
      <c r="G20" s="11"/>
      <c r="H20" s="13"/>
      <c r="I20" s="13"/>
      <c r="J20" s="13"/>
      <c r="K20" s="13"/>
      <c r="L20" s="11"/>
      <c r="M20" s="2" t="s">
        <v>2895</v>
      </c>
    </row>
    <row r="21" spans="1:13" ht="12.75" customHeight="1">
      <c r="A21" s="10" t="str">
        <f t="shared" si="0"/>
        <v/>
      </c>
      <c r="B21" s="11"/>
      <c r="C21" s="11"/>
      <c r="D21" s="12"/>
      <c r="E21" s="12"/>
      <c r="F21" s="28"/>
      <c r="G21" s="11"/>
      <c r="H21" s="13"/>
      <c r="I21" s="13"/>
      <c r="J21" s="13"/>
      <c r="K21" s="13"/>
      <c r="L21" s="11"/>
      <c r="M21" s="2" t="s">
        <v>2896</v>
      </c>
    </row>
    <row r="22" spans="1:13" ht="12.75" customHeight="1">
      <c r="A22" s="10" t="str">
        <f t="shared" si="0"/>
        <v/>
      </c>
      <c r="B22" s="11"/>
      <c r="C22" s="11"/>
      <c r="D22" s="12"/>
      <c r="E22" s="12"/>
      <c r="F22" s="28"/>
      <c r="G22" s="11"/>
      <c r="H22" s="13"/>
      <c r="I22" s="13"/>
      <c r="J22" s="13"/>
      <c r="K22" s="13"/>
      <c r="L22" s="11"/>
      <c r="M22" s="2" t="s">
        <v>2897</v>
      </c>
    </row>
    <row r="23" spans="1:13" ht="12.75" customHeight="1">
      <c r="A23" s="10" t="str">
        <f t="shared" si="0"/>
        <v/>
      </c>
      <c r="B23" s="11"/>
      <c r="C23" s="11"/>
      <c r="D23" s="12"/>
      <c r="E23" s="12"/>
      <c r="F23" s="28"/>
      <c r="G23" s="11"/>
      <c r="H23" s="13"/>
      <c r="I23" s="13"/>
      <c r="J23" s="13"/>
      <c r="K23" s="13"/>
      <c r="L23" s="11"/>
      <c r="M23" s="2" t="s">
        <v>2898</v>
      </c>
    </row>
    <row r="24" spans="1:13" ht="12.75" customHeight="1">
      <c r="A24" s="10" t="str">
        <f t="shared" si="0"/>
        <v/>
      </c>
      <c r="B24" s="11"/>
      <c r="C24" s="11"/>
      <c r="D24" s="12"/>
      <c r="E24" s="12"/>
      <c r="F24" s="28"/>
      <c r="G24" s="11"/>
      <c r="H24" s="13"/>
      <c r="I24" s="13"/>
      <c r="J24" s="13"/>
      <c r="K24" s="13"/>
      <c r="L24" s="11"/>
      <c r="M24" s="2" t="s">
        <v>2899</v>
      </c>
    </row>
    <row r="25" spans="1:13" ht="12.75" customHeight="1">
      <c r="A25" s="10" t="str">
        <f t="shared" si="0"/>
        <v/>
      </c>
      <c r="B25" s="11"/>
      <c r="C25" s="11"/>
      <c r="D25" s="12"/>
      <c r="E25" s="12"/>
      <c r="F25" s="28"/>
      <c r="G25" s="11"/>
      <c r="H25" s="13"/>
      <c r="I25" s="13"/>
      <c r="J25" s="13"/>
      <c r="K25" s="13"/>
      <c r="L25" s="11"/>
      <c r="M25" s="2" t="s">
        <v>2900</v>
      </c>
    </row>
    <row r="26" spans="1:13" ht="12.75" customHeight="1">
      <c r="A26" s="10" t="str">
        <f t="shared" si="0"/>
        <v/>
      </c>
      <c r="B26" s="11"/>
      <c r="C26" s="11"/>
      <c r="D26" s="12"/>
      <c r="E26" s="12"/>
      <c r="F26" s="28"/>
      <c r="G26" s="11"/>
      <c r="H26" s="13"/>
      <c r="I26" s="13"/>
      <c r="J26" s="13"/>
      <c r="K26" s="13"/>
      <c r="L26" s="11"/>
      <c r="M26" s="2" t="s">
        <v>2901</v>
      </c>
    </row>
    <row r="27" spans="1:13" ht="15.75" customHeight="1">
      <c r="A27" s="659" t="s">
        <v>779</v>
      </c>
      <c r="B27" s="677"/>
      <c r="C27" s="31"/>
      <c r="D27" s="14"/>
      <c r="E27" s="14"/>
      <c r="F27" s="29"/>
      <c r="G27" s="14"/>
      <c r="H27" s="19"/>
      <c r="I27" s="15">
        <f>SUM(I7:I26)</f>
        <v>0</v>
      </c>
      <c r="J27" s="15">
        <f>SUM(J7:J26)</f>
        <v>0</v>
      </c>
      <c r="K27" s="19"/>
      <c r="L27" s="16"/>
    </row>
    <row r="28" spans="1:13" ht="15.75" customHeight="1">
      <c r="A28" s="3" t="str">
        <f>基本信息输入表!$K$6&amp;"填表人："&amp;基本信息输入表!$M$95</f>
        <v>被评估单位填表人：</v>
      </c>
      <c r="J28" s="3" t="str">
        <f>"评估人员："&amp;基本信息输入表!$Q$95</f>
        <v>评估人员：</v>
      </c>
      <c r="M28" s="3" t="s">
        <v>533</v>
      </c>
    </row>
    <row r="29" spans="1:13" ht="15.75" customHeight="1">
      <c r="A29" s="3" t="str">
        <f>"填表日期："&amp;YEAR(基本信息输入表!$O$95)&amp;"年"&amp;MONTH(基本信息输入表!$O$95)&amp;"月"&amp;DAY(基本信息输入表!$O$95)&amp;"日"</f>
        <v>填表日期：1900年1月0日</v>
      </c>
    </row>
  </sheetData>
  <mergeCells count="4">
    <mergeCell ref="A2:L2"/>
    <mergeCell ref="A3:L3"/>
    <mergeCell ref="A5:F5"/>
    <mergeCell ref="A27:B27"/>
  </mergeCells>
  <phoneticPr fontId="33" type="noConversion"/>
  <hyperlinks>
    <hyperlink ref="A1" location="索引目录!A1" display="返回索引目录" xr:uid="{00000000-0004-0000-6300-000000000000}"/>
  </hyperlinks>
  <printOptions horizontalCentered="1"/>
  <pageMargins left="0.98402777777777795" right="0.98402777777777795" top="0.98402777777777795" bottom="0.98402777777777795" header="0.47222222222222199" footer="0.35416666666666702"/>
  <pageSetup paperSize="9" scale="74"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0">
    <pageSetUpPr fitToPage="1"/>
  </sheetPr>
  <dimension ref="A1:J29"/>
  <sheetViews>
    <sheetView showGridLines="0" topLeftCell="A11" zoomScale="96" zoomScaleNormal="96" workbookViewId="0">
      <selection activeCell="M8" sqref="M8:R8"/>
    </sheetView>
  </sheetViews>
  <sheetFormatPr defaultColWidth="8.75" defaultRowHeight="12.75"/>
  <cols>
    <col min="1" max="1" width="5.75" style="3" customWidth="1"/>
    <col min="2" max="2" width="20.75" style="3" customWidth="1"/>
    <col min="3" max="3" width="9.75" style="3" customWidth="1"/>
    <col min="4" max="5" width="11.75" style="3" customWidth="1"/>
    <col min="6" max="6" width="11.25" style="3" customWidth="1"/>
    <col min="7" max="8" width="15.75" style="3" customWidth="1"/>
    <col min="9" max="9" width="12.75" style="3" customWidth="1"/>
    <col min="10" max="11" width="8.75" style="3" customWidth="1"/>
    <col min="12" max="16384" width="8.75" style="3"/>
  </cols>
  <sheetData>
    <row r="1" spans="1:10">
      <c r="A1" s="4" t="s">
        <v>125</v>
      </c>
    </row>
    <row r="2" spans="1:10" s="1" customFormat="1" ht="21.4" customHeight="1">
      <c r="A2" s="736" t="s">
        <v>2902</v>
      </c>
      <c r="B2" s="652"/>
      <c r="C2" s="652"/>
      <c r="D2" s="652"/>
      <c r="E2" s="652"/>
      <c r="F2" s="652"/>
      <c r="G2" s="652"/>
      <c r="H2" s="652"/>
      <c r="I2" s="652"/>
    </row>
    <row r="3" spans="1:10" ht="15.75" customHeight="1">
      <c r="A3" s="653" t="str">
        <f>"评估基准日："&amp;TEXT(基本信息输入表!M7,"yyyy年mm月dd日")</f>
        <v>评估基准日：2025年07月31日</v>
      </c>
      <c r="B3" s="654"/>
      <c r="C3" s="654"/>
      <c r="D3" s="654"/>
      <c r="E3" s="654"/>
      <c r="F3" s="654"/>
      <c r="G3" s="654"/>
      <c r="H3" s="654"/>
      <c r="I3" s="654"/>
    </row>
    <row r="4" spans="1:10" ht="14.25" customHeight="1">
      <c r="B4" s="2"/>
      <c r="C4" s="2"/>
      <c r="D4" s="2"/>
      <c r="E4" s="2"/>
      <c r="F4" s="2"/>
      <c r="G4" s="2"/>
      <c r="H4" s="2"/>
      <c r="I4" s="17" t="s">
        <v>2903</v>
      </c>
    </row>
    <row r="5" spans="1:10" ht="15.75" customHeight="1">
      <c r="A5" s="662" t="str">
        <f>基本信息输入表!K6&amp;"："&amp;基本信息输入表!M6</f>
        <v>被评估单位：西安曲江影视投资（集团）有限公司</v>
      </c>
      <c r="B5" s="676"/>
      <c r="C5" s="676"/>
      <c r="D5" s="676"/>
      <c r="I5" s="17" t="s">
        <v>383</v>
      </c>
    </row>
    <row r="6" spans="1:10" ht="15.75" customHeight="1">
      <c r="A6" s="8" t="s">
        <v>127</v>
      </c>
      <c r="B6" s="8" t="s">
        <v>2904</v>
      </c>
      <c r="C6" s="8" t="s">
        <v>1301</v>
      </c>
      <c r="D6" s="8" t="s">
        <v>733</v>
      </c>
      <c r="E6" s="8" t="s">
        <v>1302</v>
      </c>
      <c r="F6" s="8" t="s">
        <v>630</v>
      </c>
      <c r="G6" s="9" t="s">
        <v>412</v>
      </c>
      <c r="H6" s="8" t="s">
        <v>413</v>
      </c>
      <c r="I6" s="8" t="s">
        <v>2905</v>
      </c>
      <c r="J6" s="2" t="s">
        <v>516</v>
      </c>
    </row>
    <row r="7" spans="1:10" ht="15.75" customHeight="1">
      <c r="A7" s="10" t="str">
        <f t="shared" ref="A7:A26" si="0">IF(B7="","",ROW()-6)</f>
        <v/>
      </c>
      <c r="B7" s="11"/>
      <c r="C7" s="11"/>
      <c r="D7" s="12"/>
      <c r="E7" s="12"/>
      <c r="F7" s="28"/>
      <c r="G7" s="13"/>
      <c r="H7" s="13"/>
      <c r="I7" s="11"/>
      <c r="J7" s="2" t="s">
        <v>2906</v>
      </c>
    </row>
    <row r="8" spans="1:10">
      <c r="A8" s="10" t="str">
        <f t="shared" si="0"/>
        <v/>
      </c>
      <c r="B8" s="11"/>
      <c r="C8" s="11"/>
      <c r="D8" s="12"/>
      <c r="E8" s="12"/>
      <c r="F8" s="28"/>
      <c r="G8" s="13"/>
      <c r="H8" s="13"/>
      <c r="I8" s="11"/>
      <c r="J8" s="2" t="s">
        <v>2907</v>
      </c>
    </row>
    <row r="9" spans="1:10">
      <c r="A9" s="10" t="str">
        <f t="shared" si="0"/>
        <v/>
      </c>
      <c r="B9" s="11"/>
      <c r="C9" s="11"/>
      <c r="D9" s="12"/>
      <c r="E9" s="12"/>
      <c r="F9" s="28"/>
      <c r="G9" s="13"/>
      <c r="H9" s="13"/>
      <c r="I9" s="11"/>
      <c r="J9" s="2" t="s">
        <v>2908</v>
      </c>
    </row>
    <row r="10" spans="1:10">
      <c r="A10" s="10" t="str">
        <f t="shared" si="0"/>
        <v/>
      </c>
      <c r="B10" s="11"/>
      <c r="C10" s="11"/>
      <c r="D10" s="12"/>
      <c r="E10" s="12"/>
      <c r="F10" s="28"/>
      <c r="G10" s="13"/>
      <c r="H10" s="13"/>
      <c r="I10" s="11"/>
      <c r="J10" s="2" t="s">
        <v>2909</v>
      </c>
    </row>
    <row r="11" spans="1:10">
      <c r="A11" s="10" t="str">
        <f t="shared" si="0"/>
        <v/>
      </c>
      <c r="B11" s="11"/>
      <c r="C11" s="11"/>
      <c r="D11" s="12"/>
      <c r="E11" s="12"/>
      <c r="F11" s="28"/>
      <c r="G11" s="13"/>
      <c r="H11" s="13"/>
      <c r="I11" s="11"/>
      <c r="J11" s="2" t="s">
        <v>2910</v>
      </c>
    </row>
    <row r="12" spans="1:10">
      <c r="A12" s="10" t="str">
        <f t="shared" si="0"/>
        <v/>
      </c>
      <c r="B12" s="11"/>
      <c r="C12" s="11"/>
      <c r="D12" s="12"/>
      <c r="E12" s="12"/>
      <c r="F12" s="28"/>
      <c r="G12" s="13"/>
      <c r="H12" s="13"/>
      <c r="I12" s="11"/>
      <c r="J12" s="2" t="s">
        <v>2911</v>
      </c>
    </row>
    <row r="13" spans="1:10">
      <c r="A13" s="10" t="str">
        <f t="shared" si="0"/>
        <v/>
      </c>
      <c r="B13" s="11"/>
      <c r="C13" s="11"/>
      <c r="D13" s="12"/>
      <c r="E13" s="12"/>
      <c r="F13" s="28"/>
      <c r="G13" s="13"/>
      <c r="H13" s="13"/>
      <c r="I13" s="11"/>
      <c r="J13" s="2" t="s">
        <v>2912</v>
      </c>
    </row>
    <row r="14" spans="1:10">
      <c r="A14" s="10" t="str">
        <f t="shared" si="0"/>
        <v/>
      </c>
      <c r="B14" s="11"/>
      <c r="C14" s="11"/>
      <c r="D14" s="12"/>
      <c r="E14" s="12"/>
      <c r="F14" s="28"/>
      <c r="G14" s="13"/>
      <c r="H14" s="13"/>
      <c r="I14" s="11"/>
      <c r="J14" s="2" t="s">
        <v>2913</v>
      </c>
    </row>
    <row r="15" spans="1:10">
      <c r="A15" s="10" t="str">
        <f t="shared" si="0"/>
        <v/>
      </c>
      <c r="B15" s="11"/>
      <c r="C15" s="11"/>
      <c r="D15" s="12"/>
      <c r="E15" s="12"/>
      <c r="F15" s="28"/>
      <c r="G15" s="13"/>
      <c r="H15" s="13"/>
      <c r="I15" s="11"/>
      <c r="J15" s="2" t="s">
        <v>2914</v>
      </c>
    </row>
    <row r="16" spans="1:10">
      <c r="A16" s="10" t="str">
        <f t="shared" si="0"/>
        <v/>
      </c>
      <c r="B16" s="11"/>
      <c r="C16" s="11"/>
      <c r="D16" s="12"/>
      <c r="E16" s="12"/>
      <c r="F16" s="28"/>
      <c r="G16" s="13"/>
      <c r="H16" s="13"/>
      <c r="I16" s="11"/>
      <c r="J16" s="2" t="s">
        <v>2915</v>
      </c>
    </row>
    <row r="17" spans="1:10">
      <c r="A17" s="10" t="str">
        <f t="shared" si="0"/>
        <v/>
      </c>
      <c r="B17" s="11"/>
      <c r="C17" s="11"/>
      <c r="D17" s="12"/>
      <c r="E17" s="12"/>
      <c r="F17" s="28"/>
      <c r="G17" s="13"/>
      <c r="H17" s="13"/>
      <c r="I17" s="11"/>
      <c r="J17" s="2" t="s">
        <v>2916</v>
      </c>
    </row>
    <row r="18" spans="1:10">
      <c r="A18" s="10" t="str">
        <f t="shared" si="0"/>
        <v/>
      </c>
      <c r="B18" s="11"/>
      <c r="C18" s="11"/>
      <c r="D18" s="12"/>
      <c r="E18" s="12"/>
      <c r="F18" s="28"/>
      <c r="G18" s="13"/>
      <c r="H18" s="13"/>
      <c r="I18" s="11"/>
      <c r="J18" s="2" t="s">
        <v>2917</v>
      </c>
    </row>
    <row r="19" spans="1:10">
      <c r="A19" s="10" t="str">
        <f t="shared" si="0"/>
        <v/>
      </c>
      <c r="B19" s="11"/>
      <c r="C19" s="11"/>
      <c r="D19" s="12"/>
      <c r="E19" s="12"/>
      <c r="F19" s="28"/>
      <c r="G19" s="13"/>
      <c r="H19" s="13"/>
      <c r="I19" s="11"/>
      <c r="J19" s="2" t="s">
        <v>2918</v>
      </c>
    </row>
    <row r="20" spans="1:10">
      <c r="A20" s="10" t="str">
        <f t="shared" si="0"/>
        <v/>
      </c>
      <c r="B20" s="11"/>
      <c r="C20" s="11"/>
      <c r="D20" s="12"/>
      <c r="E20" s="12"/>
      <c r="F20" s="28"/>
      <c r="G20" s="13"/>
      <c r="H20" s="13"/>
      <c r="I20" s="11"/>
      <c r="J20" s="2" t="s">
        <v>2919</v>
      </c>
    </row>
    <row r="21" spans="1:10">
      <c r="A21" s="10" t="str">
        <f t="shared" si="0"/>
        <v/>
      </c>
      <c r="B21" s="11"/>
      <c r="C21" s="11"/>
      <c r="D21" s="12"/>
      <c r="E21" s="12"/>
      <c r="F21" s="28"/>
      <c r="G21" s="13"/>
      <c r="H21" s="13"/>
      <c r="I21" s="11"/>
      <c r="J21" s="2" t="s">
        <v>2920</v>
      </c>
    </row>
    <row r="22" spans="1:10">
      <c r="A22" s="10" t="str">
        <f t="shared" si="0"/>
        <v/>
      </c>
      <c r="B22" s="11"/>
      <c r="C22" s="11"/>
      <c r="D22" s="12"/>
      <c r="E22" s="12"/>
      <c r="F22" s="28"/>
      <c r="G22" s="13"/>
      <c r="H22" s="13"/>
      <c r="I22" s="11"/>
      <c r="J22" s="2" t="s">
        <v>2921</v>
      </c>
    </row>
    <row r="23" spans="1:10">
      <c r="A23" s="10" t="str">
        <f t="shared" si="0"/>
        <v/>
      </c>
      <c r="B23" s="11"/>
      <c r="C23" s="11"/>
      <c r="D23" s="12"/>
      <c r="E23" s="12"/>
      <c r="F23" s="28"/>
      <c r="G23" s="13"/>
      <c r="H23" s="13"/>
      <c r="I23" s="11"/>
      <c r="J23" s="2" t="s">
        <v>2922</v>
      </c>
    </row>
    <row r="24" spans="1:10">
      <c r="A24" s="10" t="str">
        <f t="shared" si="0"/>
        <v/>
      </c>
      <c r="B24" s="11"/>
      <c r="C24" s="11"/>
      <c r="D24" s="12"/>
      <c r="E24" s="12"/>
      <c r="F24" s="28"/>
      <c r="G24" s="13"/>
      <c r="H24" s="13"/>
      <c r="I24" s="11"/>
      <c r="J24" s="2" t="s">
        <v>2923</v>
      </c>
    </row>
    <row r="25" spans="1:10">
      <c r="A25" s="10" t="str">
        <f t="shared" si="0"/>
        <v/>
      </c>
      <c r="B25" s="11"/>
      <c r="C25" s="11"/>
      <c r="D25" s="12"/>
      <c r="E25" s="12"/>
      <c r="F25" s="28"/>
      <c r="G25" s="13"/>
      <c r="H25" s="13"/>
      <c r="I25" s="11"/>
      <c r="J25" s="2" t="s">
        <v>2924</v>
      </c>
    </row>
    <row r="26" spans="1:10">
      <c r="A26" s="10" t="str">
        <f t="shared" si="0"/>
        <v/>
      </c>
      <c r="B26" s="11"/>
      <c r="C26" s="11"/>
      <c r="D26" s="12"/>
      <c r="E26" s="12"/>
      <c r="F26" s="28"/>
      <c r="G26" s="13"/>
      <c r="H26" s="13"/>
      <c r="I26" s="11"/>
      <c r="J26" s="2" t="s">
        <v>2925</v>
      </c>
    </row>
    <row r="27" spans="1:10" ht="15.75" customHeight="1">
      <c r="A27" s="659" t="s">
        <v>779</v>
      </c>
      <c r="B27" s="676"/>
      <c r="C27" s="677"/>
      <c r="D27" s="16"/>
      <c r="E27" s="14"/>
      <c r="F27" s="29"/>
      <c r="G27" s="19">
        <f>SUM(G7:G26)</f>
        <v>0</v>
      </c>
      <c r="H27" s="19">
        <f>SUM(H7:H26)</f>
        <v>0</v>
      </c>
      <c r="I27" s="30"/>
    </row>
    <row r="28" spans="1:10" ht="15.75" customHeight="1">
      <c r="A28" s="3" t="str">
        <f>基本信息输入表!$K$6&amp;"填表人："&amp;基本信息输入表!$M$96</f>
        <v>被评估单位填表人：</v>
      </c>
      <c r="H28" s="3" t="str">
        <f>"评估人员："&amp;基本信息输入表!$Q$96</f>
        <v>评估人员：</v>
      </c>
      <c r="J28" s="3" t="s">
        <v>533</v>
      </c>
    </row>
    <row r="29" spans="1:10" ht="15.75" customHeight="1">
      <c r="A29" s="3" t="str">
        <f>"填表日期："&amp;YEAR(基本信息输入表!$O$96)&amp;"年"&amp;MONTH(基本信息输入表!$O$96)&amp;"月"&amp;DAY(基本信息输入表!$O$96)&amp;"日"</f>
        <v>填表日期：1900年1月0日</v>
      </c>
    </row>
  </sheetData>
  <mergeCells count="4">
    <mergeCell ref="A2:I2"/>
    <mergeCell ref="A3:I3"/>
    <mergeCell ref="A5:D5"/>
    <mergeCell ref="A27:C27"/>
  </mergeCells>
  <phoneticPr fontId="33" type="noConversion"/>
  <hyperlinks>
    <hyperlink ref="A1" location="索引目录!A1" display="返回索引目录" xr:uid="{00000000-0004-0000-6400-000000000000}"/>
  </hyperlinks>
  <printOptions horizontalCentered="1"/>
  <pageMargins left="0.98402777777777795" right="0.98402777777777795" top="0.98402777777777795" bottom="0.98402777777777795" header="0.47222222222222199" footer="0.35416666666666702"/>
  <pageSetup paperSize="9" fitToHeight="0" orientation="landscape"/>
  <headerFooter scaleWithDoc="0">
    <oddHeader>&amp;L西安开元资产土地房地产评估有限责任公司</oddHeader>
    <oddFooter>&amp;C&amp;"Arial Narrow,常规"&amp;10 &amp;"宋体,常规"第&amp;"Arial Narrow,常规"&amp;P&amp;"宋体,常规"页，共&amp;"Arial Narrow,常规"&amp;N&amp;"宋体,常规"页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104</vt:i4>
      </vt:variant>
      <vt:variant>
        <vt:lpstr>命名范围</vt:lpstr>
      </vt:variant>
      <vt:variant>
        <vt:i4>3397</vt:i4>
      </vt:variant>
    </vt:vector>
  </HeadingPairs>
  <TitlesOfParts>
    <vt:vector size="3501" baseType="lpstr">
      <vt:lpstr>申报表封面</vt:lpstr>
      <vt:lpstr>资产基础法评估明表工作流程图</vt:lpstr>
      <vt:lpstr>索引目录</vt:lpstr>
      <vt:lpstr>资产基础法贴数用表</vt:lpstr>
      <vt:lpstr>基本信息输入表</vt:lpstr>
      <vt:lpstr>企业基本情况表</vt:lpstr>
      <vt:lpstr>填表说明</vt:lpstr>
      <vt:lpstr>资产负债表</vt:lpstr>
      <vt:lpstr>1-汇总表-新会计准则用表</vt:lpstr>
      <vt:lpstr>2-分类汇总-新会计准则用表</vt:lpstr>
      <vt:lpstr>1-汇总表</vt:lpstr>
      <vt:lpstr>2-分类汇总</vt:lpstr>
      <vt:lpstr>3-流动汇总</vt:lpstr>
      <vt:lpstr>表3-1货币汇总表</vt:lpstr>
      <vt:lpstr>3-1-1现金</vt:lpstr>
      <vt:lpstr>3-1-2银行存款</vt:lpstr>
      <vt:lpstr>3-1-3其他货币资金</vt:lpstr>
      <vt:lpstr>3-2交易性金融资产汇总</vt:lpstr>
      <vt:lpstr>3-2-1交易性-股票</vt:lpstr>
      <vt:lpstr>3-2-2交易性-债券</vt:lpstr>
      <vt:lpstr>3-2-3交易性-基金</vt:lpstr>
      <vt:lpstr>3-3应收票据</vt:lpstr>
      <vt:lpstr>3-4应收账款</vt:lpstr>
      <vt:lpstr>3-5预付款项</vt:lpstr>
      <vt:lpstr>3-6应收利息</vt:lpstr>
      <vt:lpstr>3-7应收股利</vt:lpstr>
      <vt:lpstr>3-8其他应收款</vt:lpstr>
      <vt:lpstr>3-9存货汇总</vt:lpstr>
      <vt:lpstr>3-9-1材料采购（在途物资）</vt:lpstr>
      <vt:lpstr>3-9-2原材料</vt:lpstr>
      <vt:lpstr>3-9-3在库周转材料</vt:lpstr>
      <vt:lpstr>3-9-4委托加工物资</vt:lpstr>
      <vt:lpstr>3-9-5产成品（库存商品）</vt:lpstr>
      <vt:lpstr>3-9-6在产品（自制半成品）</vt:lpstr>
      <vt:lpstr>3-9-7发出商品</vt:lpstr>
      <vt:lpstr>3-9-8在用周转材料</vt:lpstr>
      <vt:lpstr>3-9-9开发产品</vt:lpstr>
      <vt:lpstr>3-9-10开发成本</vt:lpstr>
      <vt:lpstr>3-9-11消耗性生物资产</vt:lpstr>
      <vt:lpstr>3-9-12工程施工</vt:lpstr>
      <vt:lpstr>3-10一年到期非流动资产</vt:lpstr>
      <vt:lpstr>3-11其他流动资产</vt:lpstr>
      <vt:lpstr>3-12合同资产</vt:lpstr>
      <vt:lpstr>4-非流动资产汇总</vt:lpstr>
      <vt:lpstr>4-1可供出售金融资产汇总</vt:lpstr>
      <vt:lpstr>4-1-1可出售-股票</vt:lpstr>
      <vt:lpstr>4-1-2可出售-债券</vt:lpstr>
      <vt:lpstr>4-1-3可出售-其他</vt:lpstr>
      <vt:lpstr>4-2持有到期投资</vt:lpstr>
      <vt:lpstr>4-3长期应收</vt:lpstr>
      <vt:lpstr>4-4股权投资</vt:lpstr>
      <vt:lpstr>4-5投资性房地产汇总</vt:lpstr>
      <vt:lpstr>4-5-1投资性房地产（成本计量）</vt:lpstr>
      <vt:lpstr>4-5-2投资性房地产（公允计量）</vt:lpstr>
      <vt:lpstr>4-5-3投资性地产（成本计量）</vt:lpstr>
      <vt:lpstr>4-5-4投资性地产（公允计量）</vt:lpstr>
      <vt:lpstr>4-6-1房屋建筑物</vt:lpstr>
      <vt:lpstr>4-6-2构筑物</vt:lpstr>
      <vt:lpstr>4-6-3管道沟槽</vt:lpstr>
      <vt:lpstr>4-6-4井巷工程</vt:lpstr>
      <vt:lpstr>4-6-5机器设备</vt:lpstr>
      <vt:lpstr>4-6-6车辆</vt:lpstr>
      <vt:lpstr>4-6-7电子设备</vt:lpstr>
      <vt:lpstr>4-6-8土地</vt:lpstr>
      <vt:lpstr>4-6-9船舶</vt:lpstr>
      <vt:lpstr>4-7在建工程汇总</vt:lpstr>
      <vt:lpstr>4-7-1在建（土建）</vt:lpstr>
      <vt:lpstr>4-7-2在建（设备）</vt:lpstr>
      <vt:lpstr>4-7-3在建（待摊投资）</vt:lpstr>
      <vt:lpstr>4-8工程物资</vt:lpstr>
      <vt:lpstr>4-9固定资产清理</vt:lpstr>
      <vt:lpstr>4-10生产性生物资产</vt:lpstr>
      <vt:lpstr>4-11油气资产</vt:lpstr>
      <vt:lpstr>4-12无形资产汇总</vt:lpstr>
      <vt:lpstr>4-12-1无形-土地</vt:lpstr>
      <vt:lpstr>4-12-2无形-矿业权</vt:lpstr>
      <vt:lpstr>4-12-3无形-其他</vt:lpstr>
      <vt:lpstr>4-13开发支出</vt:lpstr>
      <vt:lpstr>4-14商誉</vt:lpstr>
      <vt:lpstr>4-15长期待摊费用</vt:lpstr>
      <vt:lpstr>4-16递延所得税资产</vt:lpstr>
      <vt:lpstr>4-17其他非流动资产</vt:lpstr>
      <vt:lpstr>5-流动负债汇总</vt:lpstr>
      <vt:lpstr>5-1短期借款</vt:lpstr>
      <vt:lpstr>5-2交易性金融负债</vt:lpstr>
      <vt:lpstr>5-3应付票据</vt:lpstr>
      <vt:lpstr>5-4应付账款</vt:lpstr>
      <vt:lpstr>5-5预收款项</vt:lpstr>
      <vt:lpstr>5-6职工薪酬</vt:lpstr>
      <vt:lpstr>5-7应交税费</vt:lpstr>
      <vt:lpstr>5-8应付利息</vt:lpstr>
      <vt:lpstr>5-9应付股利（利润）</vt:lpstr>
      <vt:lpstr>5-10其他应付款</vt:lpstr>
      <vt:lpstr>5-11一年到期非流动负债</vt:lpstr>
      <vt:lpstr>5-12其他流动负债</vt:lpstr>
      <vt:lpstr>5-13合同负债</vt:lpstr>
      <vt:lpstr>6-非流动负债汇总</vt:lpstr>
      <vt:lpstr>6-1长期借款</vt:lpstr>
      <vt:lpstr>6-2应付债券</vt:lpstr>
      <vt:lpstr>6-3长期应付款</vt:lpstr>
      <vt:lpstr>6-4专项应付款</vt:lpstr>
      <vt:lpstr>6-5预计负债</vt:lpstr>
      <vt:lpstr>6-6递延所得税负债</vt:lpstr>
      <vt:lpstr>6-7其他非流动负债</vt:lpstr>
      <vt:lpstr>'5-4应付账款'!AccountsPayableBookValue</vt:lpstr>
      <vt:lpstr>'5-4应付账款'!AccountsPayableValuationPrice</vt:lpstr>
      <vt:lpstr>'3-4应收账款'!AccountsReceivableBookValue</vt:lpstr>
      <vt:lpstr>'3-4应收账款'!AccountsReceivableValuationPrice</vt:lpstr>
      <vt:lpstr>'5-5预收款项'!AccountsReceivedinAdvanceBookValue</vt:lpstr>
      <vt:lpstr>'5-5预收款项'!AccountsReceivedinAdvanceValuationPrice</vt:lpstr>
      <vt:lpstr>'4-7-3在建（待摊投资）'!AmortizedinvestmentBookValue</vt:lpstr>
      <vt:lpstr>'4-7-3在建（待摊投资）'!AmortizedinvestmentValuationPrice</vt:lpstr>
      <vt:lpstr>'4-1-3可出售-其他'!AvaisaleOthersBookValue</vt:lpstr>
      <vt:lpstr>'4-1-3可出售-其他'!AvaisaleOthersValuationPrice</vt:lpstr>
      <vt:lpstr>'4-1-1可出售-股票'!AvaisaleStocksBookValue</vt:lpstr>
      <vt:lpstr>'4-1-1可出售-股票'!AvaisaleStocksValuationPrice</vt:lpstr>
      <vt:lpstr>'4-1-2可出售-债券'!AvasaleBondsBookValue</vt:lpstr>
      <vt:lpstr>'4-1-2可出售-债券'!AvasaleBondsValuationPrice</vt:lpstr>
      <vt:lpstr>'3-1-2银行存款'!B</vt:lpstr>
      <vt:lpstr>'3-1-2银行存款'!BankDepositBookValue</vt:lpstr>
      <vt:lpstr>'3-1-2银行存款'!BankDepositValuationPrice</vt:lpstr>
      <vt:lpstr>'5-3应付票据'!BillsPayableBookValue</vt:lpstr>
      <vt:lpstr>'5-3应付票据'!BillsPayableValuationPrice</vt:lpstr>
      <vt:lpstr>'3-3应收票据'!BillsReceivableBookValue</vt:lpstr>
      <vt:lpstr>'3-3应收票据'!BillsReceivableValuationPrice</vt:lpstr>
      <vt:lpstr>'6-2应付债券'!BondsPayableBookValue</vt:lpstr>
      <vt:lpstr>'6-2应付债券'!BondsPayableValuationPrice</vt:lpstr>
      <vt:lpstr>'4-6-1房屋建筑物'!BuildingsBookValue</vt:lpstr>
      <vt:lpstr>'4-6-1房屋建筑物'!BuildingsValuationPrice</vt:lpstr>
      <vt:lpstr>'4-14商誉'!BusinessReputationBookValue</vt:lpstr>
      <vt:lpstr>'4-14商誉'!BusinessReputationValuationPrice</vt:lpstr>
      <vt:lpstr>'3-1-1现金'!CashBookValue</vt:lpstr>
      <vt:lpstr>'3-1-1现金'!CashValuationPrice</vt:lpstr>
      <vt:lpstr>'4-7-1在建（土建）'!ConstruProcCivilEngiBookValue</vt:lpstr>
      <vt:lpstr>'4-7-1在建（土建）'!ConstruProcCivilEngiValuationPrice</vt:lpstr>
      <vt:lpstr>'4-7-2在建（设备）'!ConstruProcEquipBookValue</vt:lpstr>
      <vt:lpstr>'4-7-2在建（设备）'!ConstruProcEquipValuationPrice</vt:lpstr>
      <vt:lpstr>'3-9-11消耗性生物资产'!ConsumptiveBiologicalAssetsBookValue</vt:lpstr>
      <vt:lpstr>'3-9-11消耗性生物资产'!ConsumptiveBiologicalAssetsValuationPrice</vt:lpstr>
      <vt:lpstr>'3-12合同资产'!ContractAssestsBookValue</vt:lpstr>
      <vt:lpstr>'3-12合同资产'!ContractAssesValuationPrice</vt:lpstr>
      <vt:lpstr>'5-13合同负债'!ContractDebitBookValue</vt:lpstr>
      <vt:lpstr>'5-13合同负债'!ContractDebitValuationPrice</vt:lpstr>
      <vt:lpstr>'3-9-10开发成本'!CostofDevelopmentBookValue</vt:lpstr>
      <vt:lpstr>'3-9-10开发成本'!CostofDevelopmentValuationPrice</vt:lpstr>
      <vt:lpstr>'4-16递延所得税资产'!DeferIncoTaxAsBookValue</vt:lpstr>
      <vt:lpstr>'4-16递延所得税资产'!DeferIncoTaxAsValuationPrice</vt:lpstr>
      <vt:lpstr>'6-6递延所得税负债'!DeferIncoTaxLiabBookValue</vt:lpstr>
      <vt:lpstr>'6-6递延所得税负债'!DeferIncoTaxLiabValuationPrice</vt:lpstr>
      <vt:lpstr>'4-13开发支出'!DevelopExpendBookValue</vt:lpstr>
      <vt:lpstr>'4-13开发支出'!DevelopExpendValuationPrice</vt:lpstr>
      <vt:lpstr>'3-9-9开发产品'!DevelopProductBookValue</vt:lpstr>
      <vt:lpstr>'3-9-9开发产品'!DevelopProductValuationPrice</vt:lpstr>
      <vt:lpstr>'5-9应付股利（利润）'!DividendPayableBookValue</vt:lpstr>
      <vt:lpstr>'5-9应付股利（利润）'!DividendPayableValuationPrice</vt:lpstr>
      <vt:lpstr>'3-7应收股利'!DividendReceivableBookValue</vt:lpstr>
      <vt:lpstr>'3-7应收股利'!DividendReceivableValuationPrice</vt:lpstr>
      <vt:lpstr>'4-6-7电子设备'!ElecEquipBookValue</vt:lpstr>
      <vt:lpstr>'4-6-7电子设备'!ElecEquipValuationPrice</vt:lpstr>
      <vt:lpstr>'5-6职工薪酬'!EmployeeCompensationBookValue</vt:lpstr>
      <vt:lpstr>'5-6职工薪酬'!EmployeeCompensationValuationPrice</vt:lpstr>
      <vt:lpstr>'4-8工程物资'!EngineerMaterialBookValue</vt:lpstr>
      <vt:lpstr>'4-8工程物资'!EngineerMaterialValuationPrice</vt:lpstr>
      <vt:lpstr>'4-4股权投资'!EquityInvestmentBookValue</vt:lpstr>
      <vt:lpstr>'4-4股权投资'!EquityInvestmentValuationPrice</vt:lpstr>
      <vt:lpstr>'6-5预计负债'!EstimatedLiabilitiesBookValue</vt:lpstr>
      <vt:lpstr>'6-5预计负债'!EstimatedLiabilitiesValuationPrice</vt:lpstr>
      <vt:lpstr>'3-9-5产成品（库存商品）'!FinishedGoodsBookValue</vt:lpstr>
      <vt:lpstr>'3-9-5产成品（库存商品）'!FinishedGoodsValuationPrice</vt:lpstr>
      <vt:lpstr>'4-9固定资产清理'!FixAssetLiquidBookValue</vt:lpstr>
      <vt:lpstr>'4-9固定资产清理'!FixAssetLiquidValuationPrice</vt:lpstr>
      <vt:lpstr>'3-9-7发出商品'!GoodsSoldBookValue</vt:lpstr>
      <vt:lpstr>'3-9-7发出商品'!GoodsSoldValuationPrice</vt:lpstr>
      <vt:lpstr>'3-2-2交易性-债券'!HeldforTradingBondsBookValue</vt:lpstr>
      <vt:lpstr>'3-2-2交易性-债券'!HeldforTradingBondsValuationPrice</vt:lpstr>
      <vt:lpstr>'4-2持有到期投资'!HeldmaturInvestBookValue</vt:lpstr>
      <vt:lpstr>'4-2持有到期投资'!HeldmaturInvestValuationPrice</vt:lpstr>
      <vt:lpstr>'5-2交易性金融负债'!HeldTradFinancLiabBookValue</vt:lpstr>
      <vt:lpstr>'5-2交易性金融负债'!HeldTradFinancLiabValuationPrice</vt:lpstr>
      <vt:lpstr>'3-2-3交易性-基金'!HeldTradFundsBookValue</vt:lpstr>
      <vt:lpstr>'3-2-3交易性-基金'!HeldTradFundsValuationPrice</vt:lpstr>
      <vt:lpstr>'3-2-1交易性-股票'!HeldTradStocksBookValue</vt:lpstr>
      <vt:lpstr>'3-2-1交易性-股票'!HeldTradStocksValuationPrice</vt:lpstr>
      <vt:lpstr>'4-12-1无形-土地'!IntAssetsLandBookValue</vt:lpstr>
      <vt:lpstr>'4-12-1无形-土地'!IntAssetsLandValuationPrice</vt:lpstr>
      <vt:lpstr>'4-12-2无形-矿业权'!IntAssetsMiningRightBookValue</vt:lpstr>
      <vt:lpstr>'4-12-2无形-矿业权'!IntAssetsMiningRightValuationPrice</vt:lpstr>
      <vt:lpstr>'4-12-3无形-其他'!IntAssetsOthersBookValue</vt:lpstr>
      <vt:lpstr>'4-12-3无形-其他'!IntAssetsOthersValuationPrice</vt:lpstr>
      <vt:lpstr>'5-8应付利息'!InterestPayableBookValue</vt:lpstr>
      <vt:lpstr>'5-8应付利息'!InterestPayableValuationPrice</vt:lpstr>
      <vt:lpstr>'3-6应收利息'!InterestReceivableBookValue</vt:lpstr>
      <vt:lpstr>'3-6应收利息'!InterestReceivableValuationPrice</vt:lpstr>
      <vt:lpstr>'4-5-1投资性房地产（成本计量）'!InveReEstCostMeasBookValue</vt:lpstr>
      <vt:lpstr>'4-5-1投资性房地产（成本计量）'!InveReEstCostMeasValuationPrice</vt:lpstr>
      <vt:lpstr>'4-5-2投资性房地产（公允计量）'!InveReEstFairValueBookValue</vt:lpstr>
      <vt:lpstr>'4-5-2投资性房地产（公允计量）'!InveReEstFairValueValuationPrice</vt:lpstr>
      <vt:lpstr>'4-5-3投资性地产（成本计量）'!InvestLandCostMeasuBookValue</vt:lpstr>
      <vt:lpstr>'4-5-3投资性地产（成本计量）'!InvestLandCostMeasuValuationPrice</vt:lpstr>
      <vt:lpstr>'4-5-4投资性地产（公允计量）'!InvestLandFairValueBookValue</vt:lpstr>
      <vt:lpstr>'4-5-4投资性地产（公允计量）'!InvestLandFairValueValuationPrice</vt:lpstr>
      <vt:lpstr>'4-6-8土地'!LandBookValue</vt:lpstr>
      <vt:lpstr>'4-6-8土地'!LandValuationPrice</vt:lpstr>
      <vt:lpstr>'6-1长期借款'!LongtermBorrowingBookValue</vt:lpstr>
      <vt:lpstr>'6-1长期借款'!LongtermBorrowingValuationPrice</vt:lpstr>
      <vt:lpstr>'4-15长期待摊费用'!LongtermDeferExpenBookValue</vt:lpstr>
      <vt:lpstr>'4-15长期待摊费用'!LongtermDeferExpenValuationPrice</vt:lpstr>
      <vt:lpstr>'6-3长期应付款'!LongtermPayablesBookValue</vt:lpstr>
      <vt:lpstr>'6-3长期应付款'!LongtermPayablesValuationPrice</vt:lpstr>
      <vt:lpstr>'4-3长期应收'!LongtermReceivablesBookValue</vt:lpstr>
      <vt:lpstr>'4-3长期应收'!LongtermReceivablesValuationPrice</vt:lpstr>
      <vt:lpstr>'4-6-5机器设备'!MachinEquipBookValue</vt:lpstr>
      <vt:lpstr>'4-6-5机器设备'!MachinEquipValuationPrice</vt:lpstr>
      <vt:lpstr>'3-9-4委托加工物资'!MatConsBookValue</vt:lpstr>
      <vt:lpstr>'3-9-4委托加工物资'!MatConsValuationPrice</vt:lpstr>
      <vt:lpstr>'3-9-1材料采购（在途物资）'!MateProMateTranBookValue</vt:lpstr>
      <vt:lpstr>'3-9-1材料采购（在途物资）'!MateProMateTranValuationPrice</vt:lpstr>
      <vt:lpstr>'4-11油气资产'!OilandGasAssetsBookValue</vt:lpstr>
      <vt:lpstr>'4-11油气资产'!OilandGasAssetsValuationPrice</vt:lpstr>
      <vt:lpstr>'3-10一年到期非流动资产'!OneYearNonCurrentAsBookValuationPrice</vt:lpstr>
      <vt:lpstr>'3-10一年到期非流动资产'!OneYearNonCurrentAsBookValue</vt:lpstr>
      <vt:lpstr>'5-11一年到期非流动负债'!OneYearNonCurrentLiabBookValue</vt:lpstr>
      <vt:lpstr>'5-11一年到期非流动负债'!OneYearNonCurrentLiabValuationPrice</vt:lpstr>
      <vt:lpstr>'3-11其他流动资产'!OtherCurrentAssetsBookValue</vt:lpstr>
      <vt:lpstr>'4-17其他非流动资产'!OtherCurrentAssetsBookValue</vt:lpstr>
      <vt:lpstr>'3-11其他流动资产'!OtherCurrentAssetsValuationPrice</vt:lpstr>
      <vt:lpstr>'4-17其他非流动资产'!OtherCurrentAssetsValuationPrice</vt:lpstr>
      <vt:lpstr>'5-12其他流动负债'!OtherCurrentLiabilityBookValue</vt:lpstr>
      <vt:lpstr>'5-12其他流动负债'!OtherCurrentLiabilityValuationPrice</vt:lpstr>
      <vt:lpstr>'5-10其他应付款'!OtherPayablesBookValue</vt:lpstr>
      <vt:lpstr>'5-10其他应付款'!OtherPayablesValuationPrice</vt:lpstr>
      <vt:lpstr>'3-1-3其他货币资金'!OthMoneAssetsBookValue</vt:lpstr>
      <vt:lpstr>'3-1-3其他货币资金'!OthMoneAssetsValuationPrice</vt:lpstr>
      <vt:lpstr>'6-7其他非流动负债'!OthNonCurrentLiabBookValue</vt:lpstr>
      <vt:lpstr>'6-7其他非流动负债'!OthNonCurrentLiabValuationPrice</vt:lpstr>
      <vt:lpstr>'3-8其他应收款'!OthReceBookValue</vt:lpstr>
      <vt:lpstr>'3-8其他应收款'!OthReceValuationPrice</vt:lpstr>
      <vt:lpstr>'4-6-3管道沟槽'!PipeGrooveBookValue</vt:lpstr>
      <vt:lpstr>'4-6-3管道沟槽'!PipeGrooveValuationPrice</vt:lpstr>
      <vt:lpstr>'3-5预付款项'!PrepaidAccountsBookValue</vt:lpstr>
      <vt:lpstr>'3-5预付款项'!PrepaidAccountsValuationPrice</vt:lpstr>
      <vt:lpstr>'1-汇总表'!Print_Area</vt:lpstr>
      <vt:lpstr>'1-汇总表-新会计准则用表'!Print_Area</vt:lpstr>
      <vt:lpstr>'2-分类汇总'!Print_Area</vt:lpstr>
      <vt:lpstr>'2-分类汇总-新会计准则用表'!Print_Area</vt:lpstr>
      <vt:lpstr>'3-10一年到期非流动资产'!Print_Area</vt:lpstr>
      <vt:lpstr>'3-11其他流动资产'!Print_Area</vt:lpstr>
      <vt:lpstr>'3-1-1现金'!Print_Area</vt:lpstr>
      <vt:lpstr>'3-12合同资产'!Print_Area</vt:lpstr>
      <vt:lpstr>'3-1-2银行存款'!Print_Area</vt:lpstr>
      <vt:lpstr>'3-1-3其他货币资金'!Print_Area</vt:lpstr>
      <vt:lpstr>'3-2-1交易性-股票'!Print_Area</vt:lpstr>
      <vt:lpstr>'3-2-2交易性-债券'!Print_Area</vt:lpstr>
      <vt:lpstr>'3-2-3交易性-基金'!Print_Area</vt:lpstr>
      <vt:lpstr>'3-2交易性金融资产汇总'!Print_Area</vt:lpstr>
      <vt:lpstr>'3-3应收票据'!Print_Area</vt:lpstr>
      <vt:lpstr>'3-4应收账款'!Print_Area</vt:lpstr>
      <vt:lpstr>'3-5预付款项'!Print_Area</vt:lpstr>
      <vt:lpstr>'3-6应收利息'!Print_Area</vt:lpstr>
      <vt:lpstr>'3-7应收股利'!Print_Area</vt:lpstr>
      <vt:lpstr>'3-8其他应收款'!Print_Area</vt:lpstr>
      <vt:lpstr>'3-9-10开发成本'!Print_Area</vt:lpstr>
      <vt:lpstr>'3-9-11消耗性生物资产'!Print_Area</vt:lpstr>
      <vt:lpstr>'3-9-12工程施工'!Print_Area</vt:lpstr>
      <vt:lpstr>'3-9-1材料采购（在途物资）'!Print_Area</vt:lpstr>
      <vt:lpstr>'3-9-2原材料'!Print_Area</vt:lpstr>
      <vt:lpstr>'3-9-3在库周转材料'!Print_Area</vt:lpstr>
      <vt:lpstr>'3-9-4委托加工物资'!Print_Area</vt:lpstr>
      <vt:lpstr>'3-9-5产成品（库存商品）'!Print_Area</vt:lpstr>
      <vt:lpstr>'3-9-6在产品（自制半成品）'!Print_Area</vt:lpstr>
      <vt:lpstr>'3-9-7发出商品'!Print_Area</vt:lpstr>
      <vt:lpstr>'3-9-8在用周转材料'!Print_Area</vt:lpstr>
      <vt:lpstr>'3-9-9开发产品'!Print_Area</vt:lpstr>
      <vt:lpstr>'3-9存货汇总'!Print_Area</vt:lpstr>
      <vt:lpstr>'3-流动汇总'!Print_Area</vt:lpstr>
      <vt:lpstr>'4-10生产性生物资产'!Print_Area</vt:lpstr>
      <vt:lpstr>'4-1-1可出售-股票'!Print_Area</vt:lpstr>
      <vt:lpstr>'4-11油气资产'!Print_Area</vt:lpstr>
      <vt:lpstr>'4-12-1无形-土地'!Print_Area</vt:lpstr>
      <vt:lpstr>'4-12-2无形-矿业权'!Print_Area</vt:lpstr>
      <vt:lpstr>'4-12-3无形-其他'!Print_Area</vt:lpstr>
      <vt:lpstr>'4-1-2可出售-债券'!Print_Area</vt:lpstr>
      <vt:lpstr>'4-12无形资产汇总'!Print_Area</vt:lpstr>
      <vt:lpstr>'4-13开发支出'!Print_Area</vt:lpstr>
      <vt:lpstr>'4-1-3可出售-其他'!Print_Area</vt:lpstr>
      <vt:lpstr>'4-14商誉'!Print_Area</vt:lpstr>
      <vt:lpstr>'4-15长期待摊费用'!Print_Area</vt:lpstr>
      <vt:lpstr>'4-16递延所得税资产'!Print_Area</vt:lpstr>
      <vt:lpstr>'4-17其他非流动资产'!Print_Area</vt:lpstr>
      <vt:lpstr>'4-1可供出售金融资产汇总'!Print_Area</vt:lpstr>
      <vt:lpstr>'4-2持有到期投资'!Print_Area</vt:lpstr>
      <vt:lpstr>'4-3长期应收'!Print_Area</vt:lpstr>
      <vt:lpstr>'4-4股权投资'!Print_Area</vt:lpstr>
      <vt:lpstr>'4-5-1投资性房地产（成本计量）'!Print_Area</vt:lpstr>
      <vt:lpstr>'4-5-2投资性房地产（公允计量）'!Print_Area</vt:lpstr>
      <vt:lpstr>'4-5-3投资性地产（成本计量）'!Print_Area</vt:lpstr>
      <vt:lpstr>'4-5-4投资性地产（公允计量）'!Print_Area</vt:lpstr>
      <vt:lpstr>'4-5投资性房地产汇总'!Print_Area</vt:lpstr>
      <vt:lpstr>'4-6-1房屋建筑物'!Print_Area</vt:lpstr>
      <vt:lpstr>'4-6-2构筑物'!Print_Area</vt:lpstr>
      <vt:lpstr>'4-6-3管道沟槽'!Print_Area</vt:lpstr>
      <vt:lpstr>'4-6-4井巷工程'!Print_Area</vt:lpstr>
      <vt:lpstr>'4-6-5机器设备'!Print_Area</vt:lpstr>
      <vt:lpstr>'4-6-6车辆'!Print_Area</vt:lpstr>
      <vt:lpstr>'4-6-7电子设备'!Print_Area</vt:lpstr>
      <vt:lpstr>'4-6-8土地'!Print_Area</vt:lpstr>
      <vt:lpstr>'4-6-9船舶'!Print_Area</vt:lpstr>
      <vt:lpstr>'4-7-1在建（土建）'!Print_Area</vt:lpstr>
      <vt:lpstr>'4-7-2在建（设备）'!Print_Area</vt:lpstr>
      <vt:lpstr>'4-7-3在建（待摊投资）'!Print_Area</vt:lpstr>
      <vt:lpstr>'4-7在建工程汇总'!Print_Area</vt:lpstr>
      <vt:lpstr>'4-8工程物资'!Print_Area</vt:lpstr>
      <vt:lpstr>'4-9固定资产清理'!Print_Area</vt:lpstr>
      <vt:lpstr>'4-非流动资产汇总'!Print_Area</vt:lpstr>
      <vt:lpstr>'5-10其他应付款'!Print_Area</vt:lpstr>
      <vt:lpstr>'5-11一年到期非流动负债'!Print_Area</vt:lpstr>
      <vt:lpstr>'5-12其他流动负债'!Print_Area</vt:lpstr>
      <vt:lpstr>'5-13合同负债'!Print_Area</vt:lpstr>
      <vt:lpstr>'5-1短期借款'!Print_Area</vt:lpstr>
      <vt:lpstr>'5-2交易性金融负债'!Print_Area</vt:lpstr>
      <vt:lpstr>'5-3应付票据'!Print_Area</vt:lpstr>
      <vt:lpstr>'5-4应付账款'!Print_Area</vt:lpstr>
      <vt:lpstr>'5-5预收款项'!Print_Area</vt:lpstr>
      <vt:lpstr>'5-6职工薪酬'!Print_Area</vt:lpstr>
      <vt:lpstr>'5-7应交税费'!Print_Area</vt:lpstr>
      <vt:lpstr>'5-8应付利息'!Print_Area</vt:lpstr>
      <vt:lpstr>'5-9应付股利（利润）'!Print_Area</vt:lpstr>
      <vt:lpstr>'5-流动负债汇总'!Print_Area</vt:lpstr>
      <vt:lpstr>'6-1长期借款'!Print_Area</vt:lpstr>
      <vt:lpstr>'6-2应付债券'!Print_Area</vt:lpstr>
      <vt:lpstr>'6-3长期应付款'!Print_Area</vt:lpstr>
      <vt:lpstr>'6-4专项应付款'!Print_Area</vt:lpstr>
      <vt:lpstr>'6-5预计负债'!Print_Area</vt:lpstr>
      <vt:lpstr>'6-6递延所得税负债'!Print_Area</vt:lpstr>
      <vt:lpstr>'6-7其他非流动负债'!Print_Area</vt:lpstr>
      <vt:lpstr>'6-非流动负债汇总'!Print_Area</vt:lpstr>
      <vt:lpstr>'表3-1货币汇总表'!Print_Area</vt:lpstr>
      <vt:lpstr>基本信息输入表!Print_Area</vt:lpstr>
      <vt:lpstr>填表说明!Print_Area</vt:lpstr>
      <vt:lpstr>资产负债表!Print_Area</vt:lpstr>
      <vt:lpstr>资产基础法贴数用表!Print_Area</vt:lpstr>
      <vt:lpstr>'1-汇总表'!Print_Titles</vt:lpstr>
      <vt:lpstr>'2-分类汇总'!Print_Titles</vt:lpstr>
      <vt:lpstr>'2-分类汇总-新会计准则用表'!Print_Titles</vt:lpstr>
      <vt:lpstr>'3-10一年到期非流动资产'!Print_Titles</vt:lpstr>
      <vt:lpstr>'3-11其他流动资产'!Print_Titles</vt:lpstr>
      <vt:lpstr>'3-1-1现金'!Print_Titles</vt:lpstr>
      <vt:lpstr>'3-12合同资产'!Print_Titles</vt:lpstr>
      <vt:lpstr>'3-1-2银行存款'!Print_Titles</vt:lpstr>
      <vt:lpstr>'3-1-3其他货币资金'!Print_Titles</vt:lpstr>
      <vt:lpstr>'3-2-1交易性-股票'!Print_Titles</vt:lpstr>
      <vt:lpstr>'3-2-2交易性-债券'!Print_Titles</vt:lpstr>
      <vt:lpstr>'3-2-3交易性-基金'!Print_Titles</vt:lpstr>
      <vt:lpstr>'3-3应收票据'!Print_Titles</vt:lpstr>
      <vt:lpstr>'3-4应收账款'!Print_Titles</vt:lpstr>
      <vt:lpstr>'3-5预付款项'!Print_Titles</vt:lpstr>
      <vt:lpstr>'3-6应收利息'!Print_Titles</vt:lpstr>
      <vt:lpstr>'3-7应收股利'!Print_Titles</vt:lpstr>
      <vt:lpstr>'3-8其他应收款'!Print_Titles</vt:lpstr>
      <vt:lpstr>'3-9-11消耗性生物资产'!Print_Titles</vt:lpstr>
      <vt:lpstr>'3-9-12工程施工'!Print_Titles</vt:lpstr>
      <vt:lpstr>'3-9-1材料采购（在途物资）'!Print_Titles</vt:lpstr>
      <vt:lpstr>'3-9-2原材料'!Print_Titles</vt:lpstr>
      <vt:lpstr>'3-9-3在库周转材料'!Print_Titles</vt:lpstr>
      <vt:lpstr>'3-9-4委托加工物资'!Print_Titles</vt:lpstr>
      <vt:lpstr>'3-9-5产成品（库存商品）'!Print_Titles</vt:lpstr>
      <vt:lpstr>'3-9-6在产品（自制半成品）'!Print_Titles</vt:lpstr>
      <vt:lpstr>'3-9-7发出商品'!Print_Titles</vt:lpstr>
      <vt:lpstr>'3-9-8在用周转材料'!Print_Titles</vt:lpstr>
      <vt:lpstr>'3-9存货汇总'!Print_Titles</vt:lpstr>
      <vt:lpstr>'4-10生产性生物资产'!Print_Titles</vt:lpstr>
      <vt:lpstr>'4-1-1可出售-股票'!Print_Titles</vt:lpstr>
      <vt:lpstr>'4-11油气资产'!Print_Titles</vt:lpstr>
      <vt:lpstr>'4-12-1无形-土地'!Print_Titles</vt:lpstr>
      <vt:lpstr>'4-12-2无形-矿业权'!Print_Titles</vt:lpstr>
      <vt:lpstr>'4-12-3无形-其他'!Print_Titles</vt:lpstr>
      <vt:lpstr>'4-1-2可出售-债券'!Print_Titles</vt:lpstr>
      <vt:lpstr>'4-12无形资产汇总'!Print_Titles</vt:lpstr>
      <vt:lpstr>'4-1-3可出售-其他'!Print_Titles</vt:lpstr>
      <vt:lpstr>'4-14商誉'!Print_Titles</vt:lpstr>
      <vt:lpstr>'4-15长期待摊费用'!Print_Titles</vt:lpstr>
      <vt:lpstr>'4-16递延所得税资产'!Print_Titles</vt:lpstr>
      <vt:lpstr>'4-17其他非流动资产'!Print_Titles</vt:lpstr>
      <vt:lpstr>'4-1可供出售金融资产汇总'!Print_Titles</vt:lpstr>
      <vt:lpstr>'4-2持有到期投资'!Print_Titles</vt:lpstr>
      <vt:lpstr>'4-3长期应收'!Print_Titles</vt:lpstr>
      <vt:lpstr>'4-4股权投资'!Print_Titles</vt:lpstr>
      <vt:lpstr>'4-5-1投资性房地产（成本计量）'!Print_Titles</vt:lpstr>
      <vt:lpstr>'4-5-2投资性房地产（公允计量）'!Print_Titles</vt:lpstr>
      <vt:lpstr>'4-5-3投资性地产（成本计量）'!Print_Titles</vt:lpstr>
      <vt:lpstr>'4-5-4投资性地产（公允计量）'!Print_Titles</vt:lpstr>
      <vt:lpstr>'4-5投资性房地产汇总'!Print_Titles</vt:lpstr>
      <vt:lpstr>'4-6-1房屋建筑物'!Print_Titles</vt:lpstr>
      <vt:lpstr>'4-6-2构筑物'!Print_Titles</vt:lpstr>
      <vt:lpstr>'4-6-3管道沟槽'!Print_Titles</vt:lpstr>
      <vt:lpstr>'4-6-4井巷工程'!Print_Titles</vt:lpstr>
      <vt:lpstr>'4-6-5机器设备'!Print_Titles</vt:lpstr>
      <vt:lpstr>'4-6-6车辆'!Print_Titles</vt:lpstr>
      <vt:lpstr>'4-6-7电子设备'!Print_Titles</vt:lpstr>
      <vt:lpstr>'4-6-8土地'!Print_Titles</vt:lpstr>
      <vt:lpstr>'4-6-9船舶'!Print_Titles</vt:lpstr>
      <vt:lpstr>'4-7-2在建（设备）'!Print_Titles</vt:lpstr>
      <vt:lpstr>'4-7-3在建（待摊投资）'!Print_Titles</vt:lpstr>
      <vt:lpstr>'4-7在建工程汇总'!Print_Titles</vt:lpstr>
      <vt:lpstr>'4-8工程物资'!Print_Titles</vt:lpstr>
      <vt:lpstr>'4-9固定资产清理'!Print_Titles</vt:lpstr>
      <vt:lpstr>'4-非流动资产汇总'!Print_Titles</vt:lpstr>
      <vt:lpstr>'5-10其他应付款'!Print_Titles</vt:lpstr>
      <vt:lpstr>'5-11一年到期非流动负债'!Print_Titles</vt:lpstr>
      <vt:lpstr>'5-12其他流动负债'!Print_Titles</vt:lpstr>
      <vt:lpstr>'5-13合同负债'!Print_Titles</vt:lpstr>
      <vt:lpstr>'5-1短期借款'!Print_Titles</vt:lpstr>
      <vt:lpstr>'5-2交易性金融负债'!Print_Titles</vt:lpstr>
      <vt:lpstr>'5-3应付票据'!Print_Titles</vt:lpstr>
      <vt:lpstr>'5-4应付账款'!Print_Titles</vt:lpstr>
      <vt:lpstr>'5-6职工薪酬'!Print_Titles</vt:lpstr>
      <vt:lpstr>'5-7应交税费'!Print_Titles</vt:lpstr>
      <vt:lpstr>'5-8应付利息'!Print_Titles</vt:lpstr>
      <vt:lpstr>'5-9应付股利（利润）'!Print_Titles</vt:lpstr>
      <vt:lpstr>'5-流动负债汇总'!Print_Titles</vt:lpstr>
      <vt:lpstr>'6-1长期借款'!Print_Titles</vt:lpstr>
      <vt:lpstr>'6-2应付债券'!Print_Titles</vt:lpstr>
      <vt:lpstr>'6-3长期应付款'!Print_Titles</vt:lpstr>
      <vt:lpstr>'6-4专项应付款'!Print_Titles</vt:lpstr>
      <vt:lpstr>'6-5预计负债'!Print_Titles</vt:lpstr>
      <vt:lpstr>'6-6递延所得税负债'!Print_Titles</vt:lpstr>
      <vt:lpstr>'6-7其他非流动负债'!Print_Titles</vt:lpstr>
      <vt:lpstr>'6-非流动负债汇总'!Print_Titles</vt:lpstr>
      <vt:lpstr>'4-10生产性生物资产'!ProducBioAssetsBookValue</vt:lpstr>
      <vt:lpstr>'4-10生产性生物资产'!ProducBioAssetsValuationPrice</vt:lpstr>
      <vt:lpstr>'3-9-12工程施工'!ProducingConstructBookValue</vt:lpstr>
      <vt:lpstr>'3-9-12工程施工'!ProducingConstructValuationPrice</vt:lpstr>
      <vt:lpstr>'3-9-2原材料'!RawMaterialsBookValue</vt:lpstr>
      <vt:lpstr>'3-9-2原材料'!RawMaterialsValuationPrice</vt:lpstr>
      <vt:lpstr>'3-9-8在用周转材料'!RevoMaterUsBookValue</vt:lpstr>
      <vt:lpstr>'3-9-8在用周转材料'!RevoMaterUsValuationPrice</vt:lpstr>
      <vt:lpstr>'3-9-3在库周转材料'!RevoMaterWarHouseBookValue</vt:lpstr>
      <vt:lpstr>'3-9-3在库周转材料'!RevoMaterWarHouseValuationPrice</vt:lpstr>
      <vt:lpstr>申报表封面!sheet1_1</vt:lpstr>
      <vt:lpstr>基本信息输入表!sheet1_2</vt:lpstr>
      <vt:lpstr>基本信息输入表!sheet1_3</vt:lpstr>
      <vt:lpstr>基本信息输入表!sheet1_4</vt:lpstr>
      <vt:lpstr>申报表封面!sheet1_5</vt:lpstr>
      <vt:lpstr>'1-汇总表'!sheet10_1</vt:lpstr>
      <vt:lpstr>'1-汇总表'!sheet10_10</vt:lpstr>
      <vt:lpstr>'1-汇总表'!sheet10_11</vt:lpstr>
      <vt:lpstr>'1-汇总表'!sheet10_12</vt:lpstr>
      <vt:lpstr>'1-汇总表'!sheet10_13</vt:lpstr>
      <vt:lpstr>'1-汇总表'!sheet10_14</vt:lpstr>
      <vt:lpstr>'1-汇总表'!sheet10_15</vt:lpstr>
      <vt:lpstr>'1-汇总表'!sheet10_16</vt:lpstr>
      <vt:lpstr>'1-汇总表'!sheet10_17</vt:lpstr>
      <vt:lpstr>'1-汇总表'!sheet10_18</vt:lpstr>
      <vt:lpstr>'1-汇总表'!sheet10_19</vt:lpstr>
      <vt:lpstr>'1-汇总表'!sheet10_2</vt:lpstr>
      <vt:lpstr>'2-分类汇总'!sheet10_20</vt:lpstr>
      <vt:lpstr>'2-分类汇总'!sheet10_21</vt:lpstr>
      <vt:lpstr>'1-汇总表'!sheet10_22</vt:lpstr>
      <vt:lpstr>'1-汇总表'!sheet10_23</vt:lpstr>
      <vt:lpstr>'2-分类汇总'!sheet10_24</vt:lpstr>
      <vt:lpstr>'1-汇总表'!sheet10_25</vt:lpstr>
      <vt:lpstr>'2-分类汇总'!sheet10_26</vt:lpstr>
      <vt:lpstr>'1-汇总表'!sheet10_27</vt:lpstr>
      <vt:lpstr>'1-汇总表'!sheet10_28</vt:lpstr>
      <vt:lpstr>'1-汇总表'!sheet10_29</vt:lpstr>
      <vt:lpstr>'1-汇总表'!sheet10_3</vt:lpstr>
      <vt:lpstr>'2-分类汇总'!sheet10_30</vt:lpstr>
      <vt:lpstr>'1-汇总表'!sheet10_31</vt:lpstr>
      <vt:lpstr>'2-分类汇总'!sheet10_32</vt:lpstr>
      <vt:lpstr>'1-汇总表'!sheet10_33</vt:lpstr>
      <vt:lpstr>'1-汇总表'!sheet10_34</vt:lpstr>
      <vt:lpstr>'1-汇总表'!sheet10_35</vt:lpstr>
      <vt:lpstr>'2-分类汇总'!sheet10_36</vt:lpstr>
      <vt:lpstr>'1-汇总表'!sheet10_37</vt:lpstr>
      <vt:lpstr>'2-分类汇总'!sheet10_38</vt:lpstr>
      <vt:lpstr>'1-汇总表'!sheet10_39</vt:lpstr>
      <vt:lpstr>'2-分类汇总'!sheet10_4</vt:lpstr>
      <vt:lpstr>'1-汇总表'!sheet10_40</vt:lpstr>
      <vt:lpstr>'1-汇总表'!sheet10_41</vt:lpstr>
      <vt:lpstr>'2-分类汇总'!sheet10_42</vt:lpstr>
      <vt:lpstr>'1-汇总表'!sheet10_43</vt:lpstr>
      <vt:lpstr>'2-分类汇总'!sheet10_44</vt:lpstr>
      <vt:lpstr>'1-汇总表'!sheet10_45</vt:lpstr>
      <vt:lpstr>'1-汇总表'!sheet10_46</vt:lpstr>
      <vt:lpstr>'1-汇总表'!sheet10_47</vt:lpstr>
      <vt:lpstr>'2-分类汇总'!sheet10_48</vt:lpstr>
      <vt:lpstr>'1-汇总表'!sheet10_49</vt:lpstr>
      <vt:lpstr>'1-汇总表'!sheet10_5</vt:lpstr>
      <vt:lpstr>'2-分类汇总'!sheet10_50</vt:lpstr>
      <vt:lpstr>'1-汇总表'!sheet10_51</vt:lpstr>
      <vt:lpstr>'1-汇总表'!sheet10_52</vt:lpstr>
      <vt:lpstr>'1-汇总表'!sheet10_53</vt:lpstr>
      <vt:lpstr>'2-分类汇总'!sheet10_54</vt:lpstr>
      <vt:lpstr>'2-分类汇总'!sheet10_55</vt:lpstr>
      <vt:lpstr>'1-汇总表'!sheet10_56</vt:lpstr>
      <vt:lpstr>'1-汇总表'!sheet10_57</vt:lpstr>
      <vt:lpstr>'2-分类汇总'!sheet10_58</vt:lpstr>
      <vt:lpstr>'2-分类汇总'!sheet10_59</vt:lpstr>
      <vt:lpstr>'2-分类汇总'!sheet10_6</vt:lpstr>
      <vt:lpstr>'2-分类汇总'!sheet10_60</vt:lpstr>
      <vt:lpstr>'2-分类汇总'!sheet10_61</vt:lpstr>
      <vt:lpstr>'2-分类汇总'!sheet10_62</vt:lpstr>
      <vt:lpstr>'2-分类汇总'!sheet10_63</vt:lpstr>
      <vt:lpstr>'2-分类汇总'!sheet10_64</vt:lpstr>
      <vt:lpstr>'2-分类汇总'!sheet10_65</vt:lpstr>
      <vt:lpstr>'2-分类汇总'!sheet10_66</vt:lpstr>
      <vt:lpstr>'2-分类汇总'!sheet10_67</vt:lpstr>
      <vt:lpstr>'2-分类汇总'!sheet10_68</vt:lpstr>
      <vt:lpstr>'2-分类汇总'!sheet10_69</vt:lpstr>
      <vt:lpstr>'1-汇总表'!sheet10_7</vt:lpstr>
      <vt:lpstr>'2-分类汇总'!sheet10_70</vt:lpstr>
      <vt:lpstr>'2-分类汇总'!sheet10_71</vt:lpstr>
      <vt:lpstr>'1-汇总表'!sheet10_72</vt:lpstr>
      <vt:lpstr>'1-汇总表'!sheet10_73</vt:lpstr>
      <vt:lpstr>'1-汇总表'!sheet10_74</vt:lpstr>
      <vt:lpstr>'1-汇总表'!sheet10_75</vt:lpstr>
      <vt:lpstr>'1-汇总表'!sheet10_76</vt:lpstr>
      <vt:lpstr>'1-汇总表'!sheet10_77</vt:lpstr>
      <vt:lpstr>'2-分类汇总'!sheet10_78</vt:lpstr>
      <vt:lpstr>'1-汇总表'!sheet10_79</vt:lpstr>
      <vt:lpstr>'1-汇总表'!sheet10_8</vt:lpstr>
      <vt:lpstr>'2-分类汇总'!sheet10_80</vt:lpstr>
      <vt:lpstr>'1-汇总表'!sheet10_81</vt:lpstr>
      <vt:lpstr>'1-汇总表'!sheet10_82</vt:lpstr>
      <vt:lpstr>'1-汇总表'!sheet10_83</vt:lpstr>
      <vt:lpstr>'2-分类汇总'!sheet10_84</vt:lpstr>
      <vt:lpstr>'1-汇总表'!sheet10_85</vt:lpstr>
      <vt:lpstr>'2-分类汇总'!sheet10_86</vt:lpstr>
      <vt:lpstr>'1-汇总表'!sheet10_87</vt:lpstr>
      <vt:lpstr>'1-汇总表'!sheet10_88</vt:lpstr>
      <vt:lpstr>'1-汇总表'!sheet10_89</vt:lpstr>
      <vt:lpstr>'1-汇总表'!sheet10_9</vt:lpstr>
      <vt:lpstr>'1-汇总表'!sheet10_90</vt:lpstr>
      <vt:lpstr>'1-汇总表'!sheet10_91</vt:lpstr>
      <vt:lpstr>'1-汇总表'!sheet10_92</vt:lpstr>
      <vt:lpstr>'1-汇总表'!sheet10_93</vt:lpstr>
      <vt:lpstr>'1-汇总表'!sheet10_94</vt:lpstr>
      <vt:lpstr>'1-汇总表'!sheet10_95</vt:lpstr>
      <vt:lpstr>'1-汇总表'!sheet10_96</vt:lpstr>
      <vt:lpstr>'6-3长期应付款'!sheet100_1</vt:lpstr>
      <vt:lpstr>'6-3长期应付款'!sheet100_10</vt:lpstr>
      <vt:lpstr>基本信息输入表!sheet100_11</vt:lpstr>
      <vt:lpstr>'6-3长期应付款'!sheet100_12</vt:lpstr>
      <vt:lpstr>'6-3长期应付款'!sheet100_2</vt:lpstr>
      <vt:lpstr>'6-3长期应付款'!sheet100_5</vt:lpstr>
      <vt:lpstr>'6-3长期应付款'!sheet100_6</vt:lpstr>
      <vt:lpstr>基本信息输入表!sheet100_7</vt:lpstr>
      <vt:lpstr>'6-3长期应付款'!sheet100_8</vt:lpstr>
      <vt:lpstr>基本信息输入表!sheet100_9</vt:lpstr>
      <vt:lpstr>'6-4专项应付款'!sheet101_1</vt:lpstr>
      <vt:lpstr>'6-4专项应付款'!sheet101_10</vt:lpstr>
      <vt:lpstr>基本信息输入表!sheet101_11</vt:lpstr>
      <vt:lpstr>'6-4专项应付款'!sheet101_12</vt:lpstr>
      <vt:lpstr>'6-4专项应付款'!sheet101_2</vt:lpstr>
      <vt:lpstr>'6-4专项应付款'!sheet101_5</vt:lpstr>
      <vt:lpstr>'6-4专项应付款'!sheet101_6</vt:lpstr>
      <vt:lpstr>基本信息输入表!sheet101_7</vt:lpstr>
      <vt:lpstr>'6-4专项应付款'!sheet101_8</vt:lpstr>
      <vt:lpstr>基本信息输入表!sheet101_9</vt:lpstr>
      <vt:lpstr>'6-5预计负债'!sheet102_1</vt:lpstr>
      <vt:lpstr>'6-5预计负债'!sheet102_10</vt:lpstr>
      <vt:lpstr>基本信息输入表!sheet102_11</vt:lpstr>
      <vt:lpstr>'6-5预计负债'!sheet102_12</vt:lpstr>
      <vt:lpstr>'6-5预计负债'!sheet102_2</vt:lpstr>
      <vt:lpstr>'6-5预计负债'!sheet102_5</vt:lpstr>
      <vt:lpstr>'6-5预计负债'!sheet102_6</vt:lpstr>
      <vt:lpstr>基本信息输入表!sheet102_7</vt:lpstr>
      <vt:lpstr>'6-5预计负债'!sheet102_8</vt:lpstr>
      <vt:lpstr>基本信息输入表!sheet102_9</vt:lpstr>
      <vt:lpstr>'6-6递延所得税负债'!sheet103_1</vt:lpstr>
      <vt:lpstr>'6-6递延所得税负债'!sheet103_10</vt:lpstr>
      <vt:lpstr>基本信息输入表!sheet103_11</vt:lpstr>
      <vt:lpstr>'6-6递延所得税负债'!sheet103_12</vt:lpstr>
      <vt:lpstr>'6-6递延所得税负债'!sheet103_2</vt:lpstr>
      <vt:lpstr>'6-6递延所得税负债'!sheet103_5</vt:lpstr>
      <vt:lpstr>'6-6递延所得税负债'!sheet103_6</vt:lpstr>
      <vt:lpstr>基本信息输入表!sheet103_7</vt:lpstr>
      <vt:lpstr>'6-6递延所得税负债'!sheet103_8</vt:lpstr>
      <vt:lpstr>基本信息输入表!sheet103_9</vt:lpstr>
      <vt:lpstr>'6-7其他非流动负债'!sheet104_1</vt:lpstr>
      <vt:lpstr>'6-7其他非流动负债'!sheet104_10</vt:lpstr>
      <vt:lpstr>基本信息输入表!sheet104_11</vt:lpstr>
      <vt:lpstr>'6-7其他非流动负债'!sheet104_12</vt:lpstr>
      <vt:lpstr>'6-7其他非流动负债'!sheet104_2</vt:lpstr>
      <vt:lpstr>'6-7其他非流动负债'!sheet104_5</vt:lpstr>
      <vt:lpstr>'6-7其他非流动负债'!sheet104_6</vt:lpstr>
      <vt:lpstr>基本信息输入表!sheet104_7</vt:lpstr>
      <vt:lpstr>'6-7其他非流动负债'!sheet104_8</vt:lpstr>
      <vt:lpstr>基本信息输入表!sheet104_9</vt:lpstr>
      <vt:lpstr>'2-分类汇总'!sheet11_1</vt:lpstr>
      <vt:lpstr>'2-分类汇总'!sheet11_10</vt:lpstr>
      <vt:lpstr>'2-分类汇总'!sheet11_100</vt:lpstr>
      <vt:lpstr>'4-非流动资产汇总'!sheet11_101</vt:lpstr>
      <vt:lpstr>'2-分类汇总'!sheet11_102</vt:lpstr>
      <vt:lpstr>'4-非流动资产汇总'!sheet11_103</vt:lpstr>
      <vt:lpstr>'2-分类汇总'!sheet11_104</vt:lpstr>
      <vt:lpstr>'2-分类汇总'!sheet11_105</vt:lpstr>
      <vt:lpstr>'2-分类汇总'!sheet11_106</vt:lpstr>
      <vt:lpstr>'2-分类汇总'!sheet11_107</vt:lpstr>
      <vt:lpstr>'4-非流动资产汇总'!sheet11_108</vt:lpstr>
      <vt:lpstr>'4-非流动资产汇总'!sheet11_109</vt:lpstr>
      <vt:lpstr>'2-分类汇总'!sheet11_11</vt:lpstr>
      <vt:lpstr>'2-分类汇总'!sheet11_110</vt:lpstr>
      <vt:lpstr>'2-分类汇总'!sheet11_111</vt:lpstr>
      <vt:lpstr>'2-分类汇总'!sheet11_112</vt:lpstr>
      <vt:lpstr>'4-非流动资产汇总'!sheet11_113</vt:lpstr>
      <vt:lpstr>'2-分类汇总'!sheet11_114</vt:lpstr>
      <vt:lpstr>'4-非流动资产汇总'!sheet11_115</vt:lpstr>
      <vt:lpstr>'2-分类汇总'!sheet11_116</vt:lpstr>
      <vt:lpstr>'2-分类汇总'!sheet11_117</vt:lpstr>
      <vt:lpstr>'2-分类汇总'!sheet11_118</vt:lpstr>
      <vt:lpstr>'4-非流动资产汇总'!sheet11_119</vt:lpstr>
      <vt:lpstr>'2-分类汇总'!sheet11_12</vt:lpstr>
      <vt:lpstr>'2-分类汇总'!sheet11_120</vt:lpstr>
      <vt:lpstr>'4-非流动资产汇总'!sheet11_121</vt:lpstr>
      <vt:lpstr>'2-分类汇总'!sheet11_122</vt:lpstr>
      <vt:lpstr>'2-分类汇总'!sheet11_123</vt:lpstr>
      <vt:lpstr>'2-分类汇总'!sheet11_124</vt:lpstr>
      <vt:lpstr>'4-非流动资产汇总'!sheet11_125</vt:lpstr>
      <vt:lpstr>'4-非流动资产汇总'!sheet11_126</vt:lpstr>
      <vt:lpstr>'2-分类汇总'!sheet11_127</vt:lpstr>
      <vt:lpstr>'2-分类汇总'!sheet11_128</vt:lpstr>
      <vt:lpstr>资产负债表!sheet11_129</vt:lpstr>
      <vt:lpstr>'2-分类汇总'!sheet11_13</vt:lpstr>
      <vt:lpstr>'2-分类汇总'!sheet11_130</vt:lpstr>
      <vt:lpstr>'2-分类汇总'!sheet11_131</vt:lpstr>
      <vt:lpstr>'2-分类汇总'!sheet11_132</vt:lpstr>
      <vt:lpstr>资产负债表!sheet11_133</vt:lpstr>
      <vt:lpstr>'2-分类汇总'!sheet11_134</vt:lpstr>
      <vt:lpstr>'2-分类汇总'!sheet11_135</vt:lpstr>
      <vt:lpstr>'2-分类汇总'!sheet11_136</vt:lpstr>
      <vt:lpstr>'2-分类汇总'!sheet11_137</vt:lpstr>
      <vt:lpstr>'2-分类汇总'!sheet11_138</vt:lpstr>
      <vt:lpstr>'2-分类汇总'!sheet11_139</vt:lpstr>
      <vt:lpstr>'2-分类汇总'!sheet11_14</vt:lpstr>
      <vt:lpstr>'2-分类汇总'!sheet11_140</vt:lpstr>
      <vt:lpstr>'2-分类汇总'!sheet11_141</vt:lpstr>
      <vt:lpstr>'2-分类汇总'!sheet11_142</vt:lpstr>
      <vt:lpstr>'2-分类汇总'!sheet11_143</vt:lpstr>
      <vt:lpstr>'2-分类汇总'!sheet11_144</vt:lpstr>
      <vt:lpstr>资产负债表!sheet11_145</vt:lpstr>
      <vt:lpstr>'2-分类汇总'!sheet11_146</vt:lpstr>
      <vt:lpstr>'2-分类汇总'!sheet11_147</vt:lpstr>
      <vt:lpstr>'2-分类汇总'!sheet11_148</vt:lpstr>
      <vt:lpstr>'2-分类汇总'!sheet11_149</vt:lpstr>
      <vt:lpstr>'2-分类汇总'!sheet11_15</vt:lpstr>
      <vt:lpstr>'2-分类汇总'!sheet11_150</vt:lpstr>
      <vt:lpstr>'2-分类汇总'!sheet11_151</vt:lpstr>
      <vt:lpstr>'2-分类汇总'!sheet11_152</vt:lpstr>
      <vt:lpstr>'2-分类汇总'!sheet11_153</vt:lpstr>
      <vt:lpstr>'2-分类汇总'!sheet11_154</vt:lpstr>
      <vt:lpstr>'2-分类汇总'!sheet11_155</vt:lpstr>
      <vt:lpstr>'2-分类汇总'!sheet11_156</vt:lpstr>
      <vt:lpstr>资产负债表!sheet11_157</vt:lpstr>
      <vt:lpstr>'2-分类汇总'!sheet11_158</vt:lpstr>
      <vt:lpstr>'2-分类汇总'!sheet11_159</vt:lpstr>
      <vt:lpstr>'2-分类汇总'!sheet11_16</vt:lpstr>
      <vt:lpstr>'2-分类汇总'!sheet11_160</vt:lpstr>
      <vt:lpstr>'2-分类汇总'!sheet11_161</vt:lpstr>
      <vt:lpstr>'2-分类汇总'!sheet11_162</vt:lpstr>
      <vt:lpstr>'2-分类汇总'!sheet11_163</vt:lpstr>
      <vt:lpstr>'2-分类汇总'!sheet11_164</vt:lpstr>
      <vt:lpstr>'2-分类汇总'!sheet11_165</vt:lpstr>
      <vt:lpstr>'2-分类汇总'!sheet11_166</vt:lpstr>
      <vt:lpstr>'2-分类汇总'!sheet11_167</vt:lpstr>
      <vt:lpstr>'2-分类汇总'!sheet11_168</vt:lpstr>
      <vt:lpstr>'2-分类汇总'!sheet11_169</vt:lpstr>
      <vt:lpstr>'2-分类汇总'!sheet11_17</vt:lpstr>
      <vt:lpstr>'2-分类汇总'!sheet11_170</vt:lpstr>
      <vt:lpstr>'2-分类汇总'!sheet11_171</vt:lpstr>
      <vt:lpstr>'2-分类汇总'!sheet11_172</vt:lpstr>
      <vt:lpstr>'2-分类汇总'!sheet11_173</vt:lpstr>
      <vt:lpstr>'2-分类汇总'!sheet11_174</vt:lpstr>
      <vt:lpstr>'2-分类汇总'!sheet11_175</vt:lpstr>
      <vt:lpstr>'2-分类汇总'!sheet11_176</vt:lpstr>
      <vt:lpstr>'2-分类汇总'!sheet11_177</vt:lpstr>
      <vt:lpstr>'2-分类汇总'!sheet11_178</vt:lpstr>
      <vt:lpstr>'2-分类汇总'!sheet11_179</vt:lpstr>
      <vt:lpstr>资产负债表!sheet11_18</vt:lpstr>
      <vt:lpstr>'2-分类汇总'!sheet11_180</vt:lpstr>
      <vt:lpstr>'2-分类汇总'!sheet11_181</vt:lpstr>
      <vt:lpstr>'2-分类汇总'!sheet11_182</vt:lpstr>
      <vt:lpstr>'2-分类汇总'!sheet11_183</vt:lpstr>
      <vt:lpstr>'2-分类汇总'!sheet11_184</vt:lpstr>
      <vt:lpstr>'2-分类汇总'!sheet11_185</vt:lpstr>
      <vt:lpstr>'2-分类汇总'!sheet11_186</vt:lpstr>
      <vt:lpstr>'2-分类汇总'!sheet11_187</vt:lpstr>
      <vt:lpstr>'2-分类汇总'!sheet11_188</vt:lpstr>
      <vt:lpstr>'2-分类汇总'!sheet11_189</vt:lpstr>
      <vt:lpstr>'2-分类汇总'!sheet11_19</vt:lpstr>
      <vt:lpstr>'2-分类汇总'!sheet11_190</vt:lpstr>
      <vt:lpstr>'2-分类汇总'!sheet11_191</vt:lpstr>
      <vt:lpstr>'2-分类汇总'!sheet11_192</vt:lpstr>
      <vt:lpstr>'2-分类汇总'!sheet11_193</vt:lpstr>
      <vt:lpstr>'2-分类汇总'!sheet11_194</vt:lpstr>
      <vt:lpstr>'2-分类汇总'!sheet11_195</vt:lpstr>
      <vt:lpstr>'2-分类汇总'!sheet11_196</vt:lpstr>
      <vt:lpstr>'2-分类汇总'!sheet11_197</vt:lpstr>
      <vt:lpstr>'2-分类汇总'!sheet11_198</vt:lpstr>
      <vt:lpstr>'2-分类汇总'!sheet11_199</vt:lpstr>
      <vt:lpstr>'2-分类汇总'!sheet11_2</vt:lpstr>
      <vt:lpstr>'2-分类汇总'!sheet11_20</vt:lpstr>
      <vt:lpstr>'2-分类汇总'!sheet11_200</vt:lpstr>
      <vt:lpstr>资产负债表!sheet11_201</vt:lpstr>
      <vt:lpstr>'2-分类汇总'!sheet11_202</vt:lpstr>
      <vt:lpstr>'2-分类汇总'!sheet11_203</vt:lpstr>
      <vt:lpstr>'2-分类汇总'!sheet11_204</vt:lpstr>
      <vt:lpstr>资产负债表!sheet11_205</vt:lpstr>
      <vt:lpstr>'2-分类汇总'!sheet11_206</vt:lpstr>
      <vt:lpstr>'4-非流动资产汇总'!sheet11_207</vt:lpstr>
      <vt:lpstr>'4-非流动资产汇总'!sheet11_208</vt:lpstr>
      <vt:lpstr>'2-分类汇总'!sheet11_209</vt:lpstr>
      <vt:lpstr>'2-分类汇总'!sheet11_21</vt:lpstr>
      <vt:lpstr>'2-分类汇总'!sheet11_210</vt:lpstr>
      <vt:lpstr>资产负债表!sheet11_211</vt:lpstr>
      <vt:lpstr>'2-分类汇总'!sheet11_212</vt:lpstr>
      <vt:lpstr>'4-非流动资产汇总'!sheet11_213</vt:lpstr>
      <vt:lpstr>'2-分类汇总'!sheet11_214</vt:lpstr>
      <vt:lpstr>'4-非流动资产汇总'!sheet11_215</vt:lpstr>
      <vt:lpstr>'2-分类汇总'!sheet11_216</vt:lpstr>
      <vt:lpstr>'2-分类汇总'!sheet11_217</vt:lpstr>
      <vt:lpstr>'2-分类汇总'!sheet11_218</vt:lpstr>
      <vt:lpstr>资产负债表!sheet11_219</vt:lpstr>
      <vt:lpstr>'2-分类汇总'!sheet11_22</vt:lpstr>
      <vt:lpstr>'2-分类汇总'!sheet11_220</vt:lpstr>
      <vt:lpstr>'2-分类汇总'!sheet11_221</vt:lpstr>
      <vt:lpstr>'2-分类汇总'!sheet11_222</vt:lpstr>
      <vt:lpstr>资产负债表!sheet11_223</vt:lpstr>
      <vt:lpstr>'2-分类汇总'!sheet11_224</vt:lpstr>
      <vt:lpstr>'2-分类汇总'!sheet11_225</vt:lpstr>
      <vt:lpstr>'2-分类汇总'!sheet11_226</vt:lpstr>
      <vt:lpstr>'2-分类汇总'!sheet11_227</vt:lpstr>
      <vt:lpstr>'2-分类汇总'!sheet11_228</vt:lpstr>
      <vt:lpstr>'2-分类汇总'!sheet11_229</vt:lpstr>
      <vt:lpstr>'2-分类汇总'!sheet11_23</vt:lpstr>
      <vt:lpstr>'2-分类汇总'!sheet11_230</vt:lpstr>
      <vt:lpstr>'2-分类汇总'!sheet11_231</vt:lpstr>
      <vt:lpstr>'2-分类汇总'!sheet11_232</vt:lpstr>
      <vt:lpstr>'2-分类汇总'!sheet11_233</vt:lpstr>
      <vt:lpstr>'2-分类汇总'!sheet11_234</vt:lpstr>
      <vt:lpstr>资产负债表!sheet11_235</vt:lpstr>
      <vt:lpstr>'2-分类汇总'!sheet11_236</vt:lpstr>
      <vt:lpstr>'2-分类汇总'!sheet11_237</vt:lpstr>
      <vt:lpstr>'2-分类汇总'!sheet11_238</vt:lpstr>
      <vt:lpstr>'2-分类汇总'!sheet11_239</vt:lpstr>
      <vt:lpstr>资产负债表!sheet11_24</vt:lpstr>
      <vt:lpstr>'2-分类汇总'!sheet11_240</vt:lpstr>
      <vt:lpstr>'2-分类汇总'!sheet11_241</vt:lpstr>
      <vt:lpstr>'2-分类汇总'!sheet11_242</vt:lpstr>
      <vt:lpstr>'2-分类汇总'!sheet11_243</vt:lpstr>
      <vt:lpstr>'2-分类汇总'!sheet11_244</vt:lpstr>
      <vt:lpstr>'2-分类汇总'!sheet11_245</vt:lpstr>
      <vt:lpstr>'2-分类汇总'!sheet11_246</vt:lpstr>
      <vt:lpstr>'2-分类汇总'!sheet11_247</vt:lpstr>
      <vt:lpstr>'2-分类汇总'!sheet11_248</vt:lpstr>
      <vt:lpstr>资产负债表!sheet11_249</vt:lpstr>
      <vt:lpstr>'2-分类汇总'!sheet11_25</vt:lpstr>
      <vt:lpstr>'2-分类汇总'!sheet11_250</vt:lpstr>
      <vt:lpstr>'2-分类汇总'!sheet11_251</vt:lpstr>
      <vt:lpstr>'2-分类汇总'!sheet11_252</vt:lpstr>
      <vt:lpstr>资产负债表!sheet11_253</vt:lpstr>
      <vt:lpstr>'2-分类汇总'!sheet11_254</vt:lpstr>
      <vt:lpstr>'2-分类汇总'!sheet11_255</vt:lpstr>
      <vt:lpstr>'2-分类汇总'!sheet11_256</vt:lpstr>
      <vt:lpstr>'2-分类汇总'!sheet11_257</vt:lpstr>
      <vt:lpstr>'2-分类汇总'!sheet11_258</vt:lpstr>
      <vt:lpstr>资产负债表!sheet11_259</vt:lpstr>
      <vt:lpstr>'2-分类汇总'!sheet11_26</vt:lpstr>
      <vt:lpstr>'2-分类汇总'!sheet11_260</vt:lpstr>
      <vt:lpstr>'2-分类汇总'!sheet11_261</vt:lpstr>
      <vt:lpstr>'2-分类汇总'!sheet11_262</vt:lpstr>
      <vt:lpstr>'2-分类汇总'!sheet11_263</vt:lpstr>
      <vt:lpstr>'2-分类汇总'!sheet11_264</vt:lpstr>
      <vt:lpstr>资产负债表!sheet11_265</vt:lpstr>
      <vt:lpstr>'2-分类汇总'!sheet11_266</vt:lpstr>
      <vt:lpstr>'2-分类汇总'!sheet11_267</vt:lpstr>
      <vt:lpstr>'2-分类汇总'!sheet11_268</vt:lpstr>
      <vt:lpstr>'2-分类汇总'!sheet11_269</vt:lpstr>
      <vt:lpstr>'2-分类汇总'!sheet11_27</vt:lpstr>
      <vt:lpstr>'2-分类汇总'!sheet11_270</vt:lpstr>
      <vt:lpstr>资产负债表!sheet11_271</vt:lpstr>
      <vt:lpstr>'2-分类汇总'!sheet11_272</vt:lpstr>
      <vt:lpstr>'2-分类汇总'!sheet11_273</vt:lpstr>
      <vt:lpstr>'2-分类汇总'!sheet11_274</vt:lpstr>
      <vt:lpstr>'2-分类汇总'!sheet11_275</vt:lpstr>
      <vt:lpstr>'2-分类汇总'!sheet11_276</vt:lpstr>
      <vt:lpstr>'2-分类汇总'!sheet11_277</vt:lpstr>
      <vt:lpstr>'2-分类汇总'!sheet11_278</vt:lpstr>
      <vt:lpstr>'2-分类汇总'!sheet11_279</vt:lpstr>
      <vt:lpstr>'2-分类汇总'!sheet11_28</vt:lpstr>
      <vt:lpstr>'2-分类汇总'!sheet11_280</vt:lpstr>
      <vt:lpstr>'5-流动负债汇总'!sheet11_281</vt:lpstr>
      <vt:lpstr>'5-流动负债汇总'!sheet11_282</vt:lpstr>
      <vt:lpstr>'2-分类汇总'!sheet11_283</vt:lpstr>
      <vt:lpstr>'2-分类汇总'!sheet11_284</vt:lpstr>
      <vt:lpstr>'2-分类汇总'!sheet11_285</vt:lpstr>
      <vt:lpstr>'2-分类汇总'!sheet11_286</vt:lpstr>
      <vt:lpstr>'2-分类汇总'!sheet11_287</vt:lpstr>
      <vt:lpstr>'2-分类汇总'!sheet11_288</vt:lpstr>
      <vt:lpstr>'2-分类汇总'!sheet11_289</vt:lpstr>
      <vt:lpstr>'2-分类汇总'!sheet11_29</vt:lpstr>
      <vt:lpstr>'2-分类汇总'!sheet11_290</vt:lpstr>
      <vt:lpstr>'2-分类汇总'!sheet11_291</vt:lpstr>
      <vt:lpstr>'2-分类汇总'!sheet11_292</vt:lpstr>
      <vt:lpstr>'2-分类汇总'!sheet11_293</vt:lpstr>
      <vt:lpstr>'2-分类汇总'!sheet11_294</vt:lpstr>
      <vt:lpstr>资产负债表!sheet11_295</vt:lpstr>
      <vt:lpstr>'2-分类汇总'!sheet11_296</vt:lpstr>
      <vt:lpstr>'2-分类汇总'!sheet11_297</vt:lpstr>
      <vt:lpstr>'2-分类汇总'!sheet11_298</vt:lpstr>
      <vt:lpstr>'2-分类汇总'!sheet11_299</vt:lpstr>
      <vt:lpstr>'2-分类汇总'!sheet11_3</vt:lpstr>
      <vt:lpstr>'2-分类汇总'!sheet11_30</vt:lpstr>
      <vt:lpstr>'2-分类汇总'!sheet11_300</vt:lpstr>
      <vt:lpstr>资产负债表!sheet11_301</vt:lpstr>
      <vt:lpstr>'2-分类汇总'!sheet11_302</vt:lpstr>
      <vt:lpstr>'2-分类汇总'!sheet11_303</vt:lpstr>
      <vt:lpstr>'2-分类汇总'!sheet11_304</vt:lpstr>
      <vt:lpstr>'2-分类汇总'!sheet11_305</vt:lpstr>
      <vt:lpstr>'2-分类汇总'!sheet11_306</vt:lpstr>
      <vt:lpstr>资产负债表!sheet11_307</vt:lpstr>
      <vt:lpstr>'2-分类汇总'!sheet11_308</vt:lpstr>
      <vt:lpstr>'2-分类汇总'!sheet11_309</vt:lpstr>
      <vt:lpstr>'2-分类汇总'!sheet11_31</vt:lpstr>
      <vt:lpstr>'2-分类汇总'!sheet11_310</vt:lpstr>
      <vt:lpstr>'2-分类汇总'!sheet11_311</vt:lpstr>
      <vt:lpstr>'2-分类汇总'!sheet11_312</vt:lpstr>
      <vt:lpstr>资产负债表!sheet11_313</vt:lpstr>
      <vt:lpstr>'2-分类汇总'!sheet11_314</vt:lpstr>
      <vt:lpstr>'2-分类汇总'!sheet11_315</vt:lpstr>
      <vt:lpstr>'2-分类汇总'!sheet11_316</vt:lpstr>
      <vt:lpstr>'2-分类汇总'!sheet11_317</vt:lpstr>
      <vt:lpstr>'2-分类汇总'!sheet11_318</vt:lpstr>
      <vt:lpstr>资产负债表!sheet11_319</vt:lpstr>
      <vt:lpstr>'2-分类汇总'!sheet11_32</vt:lpstr>
      <vt:lpstr>'2-分类汇总'!sheet11_320</vt:lpstr>
      <vt:lpstr>'2-分类汇总'!sheet11_321</vt:lpstr>
      <vt:lpstr>'2-分类汇总'!sheet11_322</vt:lpstr>
      <vt:lpstr>'2-分类汇总'!sheet11_323</vt:lpstr>
      <vt:lpstr>'2-分类汇总'!sheet11_324</vt:lpstr>
      <vt:lpstr>资产负债表!sheet11_325</vt:lpstr>
      <vt:lpstr>'2-分类汇总'!sheet11_326</vt:lpstr>
      <vt:lpstr>'2-分类汇总'!sheet11_327</vt:lpstr>
      <vt:lpstr>'2-分类汇总'!sheet11_328</vt:lpstr>
      <vt:lpstr>'2-分类汇总'!sheet11_329</vt:lpstr>
      <vt:lpstr>'2-分类汇总'!sheet11_33</vt:lpstr>
      <vt:lpstr>'2-分类汇总'!sheet11_330</vt:lpstr>
      <vt:lpstr>资产负债表!sheet11_331</vt:lpstr>
      <vt:lpstr>'2-分类汇总'!sheet11_332</vt:lpstr>
      <vt:lpstr>'2-分类汇总'!sheet11_333</vt:lpstr>
      <vt:lpstr>'2-分类汇总'!sheet11_334</vt:lpstr>
      <vt:lpstr>'2-分类汇总'!sheet11_335</vt:lpstr>
      <vt:lpstr>'2-分类汇总'!sheet11_336</vt:lpstr>
      <vt:lpstr>资产负债表!sheet11_337</vt:lpstr>
      <vt:lpstr>'2-分类汇总'!sheet11_338</vt:lpstr>
      <vt:lpstr>'2-分类汇总'!sheet11_339</vt:lpstr>
      <vt:lpstr>'3-流动汇总'!sheet11_34</vt:lpstr>
      <vt:lpstr>'2-分类汇总'!sheet11_340</vt:lpstr>
      <vt:lpstr>'2-分类汇总'!sheet11_341</vt:lpstr>
      <vt:lpstr>'2-分类汇总'!sheet11_342</vt:lpstr>
      <vt:lpstr>资产负债表!sheet11_343</vt:lpstr>
      <vt:lpstr>'2-分类汇总'!sheet11_344</vt:lpstr>
      <vt:lpstr>'2-分类汇总'!sheet11_345</vt:lpstr>
      <vt:lpstr>'2-分类汇总'!sheet11_346</vt:lpstr>
      <vt:lpstr>'2-分类汇总'!sheet11_347</vt:lpstr>
      <vt:lpstr>'2-分类汇总'!sheet11_348</vt:lpstr>
      <vt:lpstr>资产负债表!sheet11_349</vt:lpstr>
      <vt:lpstr>'2-分类汇总'!sheet11_35</vt:lpstr>
      <vt:lpstr>'2-分类汇总'!sheet11_350</vt:lpstr>
      <vt:lpstr>'2-分类汇总'!sheet11_351</vt:lpstr>
      <vt:lpstr>'2-分类汇总'!sheet11_352</vt:lpstr>
      <vt:lpstr>'2-分类汇总'!sheet11_353</vt:lpstr>
      <vt:lpstr>'2-分类汇总'!sheet11_354</vt:lpstr>
      <vt:lpstr>'2-分类汇总'!sheet11_355</vt:lpstr>
      <vt:lpstr>'2-分类汇总'!sheet11_356</vt:lpstr>
      <vt:lpstr>'2-分类汇总'!sheet11_357</vt:lpstr>
      <vt:lpstr>'2-分类汇总'!sheet11_358</vt:lpstr>
      <vt:lpstr>'2-分类汇总'!sheet11_359</vt:lpstr>
      <vt:lpstr>'3-流动汇总'!sheet11_36</vt:lpstr>
      <vt:lpstr>'2-分类汇总'!sheet11_360</vt:lpstr>
      <vt:lpstr>'2-分类汇总'!sheet11_361</vt:lpstr>
      <vt:lpstr>'2-分类汇总'!sheet11_362</vt:lpstr>
      <vt:lpstr>'2-分类汇总'!sheet11_363</vt:lpstr>
      <vt:lpstr>'2-分类汇总'!sheet11_364</vt:lpstr>
      <vt:lpstr>'2-分类汇总'!sheet11_365</vt:lpstr>
      <vt:lpstr>'2-分类汇总'!sheet11_366</vt:lpstr>
      <vt:lpstr>'2-分类汇总'!sheet11_367</vt:lpstr>
      <vt:lpstr>资产负债表!sheet11_368</vt:lpstr>
      <vt:lpstr>'2-分类汇总'!sheet11_369</vt:lpstr>
      <vt:lpstr>'2-分类汇总'!sheet11_37</vt:lpstr>
      <vt:lpstr>'2-分类汇总'!sheet11_370</vt:lpstr>
      <vt:lpstr>'2-分类汇总'!sheet11_371</vt:lpstr>
      <vt:lpstr>'2-分类汇总'!sheet11_372</vt:lpstr>
      <vt:lpstr>'2-分类汇总'!sheet11_373</vt:lpstr>
      <vt:lpstr>资产负债表!sheet11_374</vt:lpstr>
      <vt:lpstr>'2-分类汇总'!sheet11_375</vt:lpstr>
      <vt:lpstr>'2-分类汇总'!sheet11_376</vt:lpstr>
      <vt:lpstr>'2-分类汇总'!sheet11_377</vt:lpstr>
      <vt:lpstr>'2-分类汇总'!sheet11_378</vt:lpstr>
      <vt:lpstr>'2-分类汇总'!sheet11_379</vt:lpstr>
      <vt:lpstr>'2-分类汇总'!sheet11_38</vt:lpstr>
      <vt:lpstr>资产负债表!sheet11_380</vt:lpstr>
      <vt:lpstr>'2-分类汇总'!sheet11_381</vt:lpstr>
      <vt:lpstr>'2-分类汇总'!sheet11_382</vt:lpstr>
      <vt:lpstr>'2-分类汇总'!sheet11_383</vt:lpstr>
      <vt:lpstr>'2-分类汇总'!sheet11_384</vt:lpstr>
      <vt:lpstr>'2-分类汇总'!sheet11_385</vt:lpstr>
      <vt:lpstr>资产负债表!sheet11_386</vt:lpstr>
      <vt:lpstr>'2-分类汇总'!sheet11_387</vt:lpstr>
      <vt:lpstr>'2-分类汇总'!sheet11_388</vt:lpstr>
      <vt:lpstr>'2-分类汇总'!sheet11_389</vt:lpstr>
      <vt:lpstr>'2-分类汇总'!sheet11_39</vt:lpstr>
      <vt:lpstr>'2-分类汇总'!sheet11_390</vt:lpstr>
      <vt:lpstr>'2-分类汇总'!sheet11_391</vt:lpstr>
      <vt:lpstr>资产负债表!sheet11_392</vt:lpstr>
      <vt:lpstr>'2-分类汇总'!sheet11_393</vt:lpstr>
      <vt:lpstr>'2-分类汇总'!sheet11_394</vt:lpstr>
      <vt:lpstr>'2-分类汇总'!sheet11_395</vt:lpstr>
      <vt:lpstr>'2-分类汇总'!sheet11_396</vt:lpstr>
      <vt:lpstr>'2-分类汇总'!sheet11_397</vt:lpstr>
      <vt:lpstr>'2-分类汇总'!sheet11_398</vt:lpstr>
      <vt:lpstr>'2-分类汇总'!sheet11_399</vt:lpstr>
      <vt:lpstr>'3-流动汇总'!sheet11_4</vt:lpstr>
      <vt:lpstr>资产负债表!sheet11_40</vt:lpstr>
      <vt:lpstr>'2-分类汇总'!sheet11_400</vt:lpstr>
      <vt:lpstr>'2-分类汇总'!sheet11_401</vt:lpstr>
      <vt:lpstr>'2-分类汇总'!sheet11_402</vt:lpstr>
      <vt:lpstr>'2-分类汇总'!sheet11_403</vt:lpstr>
      <vt:lpstr>'2-分类汇总'!sheet11_404</vt:lpstr>
      <vt:lpstr>'2-分类汇总'!sheet11_405</vt:lpstr>
      <vt:lpstr>'2-分类汇总'!sheet11_406</vt:lpstr>
      <vt:lpstr>'2-分类汇总'!sheet11_407</vt:lpstr>
      <vt:lpstr>'4-4股权投资'!sheet11_409</vt:lpstr>
      <vt:lpstr>'2-分类汇总'!sheet11_41</vt:lpstr>
      <vt:lpstr>'4-4股权投资'!sheet11_411</vt:lpstr>
      <vt:lpstr>'2-分类汇总'!sheet11_412</vt:lpstr>
      <vt:lpstr>'4-4股权投资'!sheet11_414</vt:lpstr>
      <vt:lpstr>'2-分类汇总'!sheet11_415</vt:lpstr>
      <vt:lpstr>'2-分类汇总'!sheet11_416</vt:lpstr>
      <vt:lpstr>'2-分类汇总'!sheet11_417</vt:lpstr>
      <vt:lpstr>'2-分类汇总'!sheet11_418</vt:lpstr>
      <vt:lpstr>'2-分类汇总'!sheet11_419</vt:lpstr>
      <vt:lpstr>'2-分类汇总'!sheet11_42</vt:lpstr>
      <vt:lpstr>'2-分类汇总'!sheet11_420</vt:lpstr>
      <vt:lpstr>'2-分类汇总'!sheet11_421</vt:lpstr>
      <vt:lpstr>'2-分类汇总'!sheet11_422</vt:lpstr>
      <vt:lpstr>'2-分类汇总'!sheet11_423</vt:lpstr>
      <vt:lpstr>'2-分类汇总'!sheet11_424</vt:lpstr>
      <vt:lpstr>'2-分类汇总'!sheet11_425</vt:lpstr>
      <vt:lpstr>'2-分类汇总'!sheet11_43</vt:lpstr>
      <vt:lpstr>'2-分类汇总'!sheet11_44</vt:lpstr>
      <vt:lpstr>'2-分类汇总'!sheet11_45</vt:lpstr>
      <vt:lpstr>资产负债表!sheet11_46</vt:lpstr>
      <vt:lpstr>'2-分类汇总'!sheet11_47</vt:lpstr>
      <vt:lpstr>'3-流动汇总'!sheet11_48</vt:lpstr>
      <vt:lpstr>'3-流动汇总'!sheet11_49</vt:lpstr>
      <vt:lpstr>'3-流动汇总'!sheet11_5</vt:lpstr>
      <vt:lpstr>'2-分类汇总'!sheet11_50</vt:lpstr>
      <vt:lpstr>'2-分类汇总'!sheet11_51</vt:lpstr>
      <vt:lpstr>资产负债表!sheet11_52</vt:lpstr>
      <vt:lpstr>'2-分类汇总'!sheet11_53</vt:lpstr>
      <vt:lpstr>'3-流动汇总'!sheet11_54</vt:lpstr>
      <vt:lpstr>'3-流动汇总'!sheet11_55</vt:lpstr>
      <vt:lpstr>'2-分类汇总'!sheet11_56</vt:lpstr>
      <vt:lpstr>'2-分类汇总'!sheet11_57</vt:lpstr>
      <vt:lpstr>资产负债表!sheet11_58</vt:lpstr>
      <vt:lpstr>'2-分类汇总'!sheet11_59</vt:lpstr>
      <vt:lpstr>'2-分类汇总'!sheet11_6</vt:lpstr>
      <vt:lpstr>'2-分类汇总'!sheet11_60</vt:lpstr>
      <vt:lpstr>'2-分类汇总'!sheet11_61</vt:lpstr>
      <vt:lpstr>'2-分类汇总'!sheet11_62</vt:lpstr>
      <vt:lpstr>'2-分类汇总'!sheet11_63</vt:lpstr>
      <vt:lpstr>'2-分类汇总'!sheet11_64</vt:lpstr>
      <vt:lpstr>'2-分类汇总'!sheet11_65</vt:lpstr>
      <vt:lpstr>'2-分类汇总'!sheet11_66</vt:lpstr>
      <vt:lpstr>'2-分类汇总'!sheet11_67</vt:lpstr>
      <vt:lpstr>'3-流动汇总'!sheet11_68</vt:lpstr>
      <vt:lpstr>'2-分类汇总'!sheet11_69</vt:lpstr>
      <vt:lpstr>'2-分类汇总'!sheet11_7</vt:lpstr>
      <vt:lpstr>'3-流动汇总'!sheet11_70</vt:lpstr>
      <vt:lpstr>'2-分类汇总'!sheet11_71</vt:lpstr>
      <vt:lpstr>'2-分类汇总'!sheet11_72</vt:lpstr>
      <vt:lpstr>'2-分类汇总'!sheet11_73</vt:lpstr>
      <vt:lpstr>资产负债表!sheet11_74</vt:lpstr>
      <vt:lpstr>'2-分类汇总'!sheet11_75</vt:lpstr>
      <vt:lpstr>'2-分类汇总'!sheet11_76</vt:lpstr>
      <vt:lpstr>'2-分类汇总'!sheet11_77</vt:lpstr>
      <vt:lpstr>'2-分类汇总'!sheet11_78</vt:lpstr>
      <vt:lpstr>'2-分类汇总'!sheet11_79</vt:lpstr>
      <vt:lpstr>'2-分类汇总'!sheet11_8</vt:lpstr>
      <vt:lpstr>'2-分类汇总'!sheet11_80</vt:lpstr>
      <vt:lpstr>'2-分类汇总'!sheet11_81</vt:lpstr>
      <vt:lpstr>'2-分类汇总'!sheet11_82</vt:lpstr>
      <vt:lpstr>'2-分类汇总'!sheet11_83</vt:lpstr>
      <vt:lpstr>'2-分类汇总'!sheet11_84</vt:lpstr>
      <vt:lpstr>'2-分类汇总'!sheet11_85</vt:lpstr>
      <vt:lpstr>'2-分类汇总'!sheet11_86</vt:lpstr>
      <vt:lpstr>'2-分类汇总'!sheet11_87</vt:lpstr>
      <vt:lpstr>资产负债表!sheet11_88</vt:lpstr>
      <vt:lpstr>'2-分类汇总'!sheet11_89</vt:lpstr>
      <vt:lpstr>'2-分类汇总'!sheet11_9</vt:lpstr>
      <vt:lpstr>'2-分类汇总'!sheet11_90</vt:lpstr>
      <vt:lpstr>'2-分类汇总'!sheet11_91</vt:lpstr>
      <vt:lpstr>'2-分类汇总'!sheet11_92</vt:lpstr>
      <vt:lpstr>'2-分类汇总'!sheet11_93</vt:lpstr>
      <vt:lpstr>资产负债表!sheet11_94</vt:lpstr>
      <vt:lpstr>'2-分类汇总'!sheet11_95</vt:lpstr>
      <vt:lpstr>'2-分类汇总'!sheet11_96</vt:lpstr>
      <vt:lpstr>'2-分类汇总'!sheet11_97</vt:lpstr>
      <vt:lpstr>'2-分类汇总'!sheet11_98</vt:lpstr>
      <vt:lpstr>'2-分类汇总'!sheet11_99</vt:lpstr>
      <vt:lpstr>'3-流动汇总'!sheet12_1</vt:lpstr>
      <vt:lpstr>'3-流动汇总'!sheet12_10</vt:lpstr>
      <vt:lpstr>'3-3应收票据'!sheet12_11</vt:lpstr>
      <vt:lpstr>'3-3应收票据'!sheet12_12</vt:lpstr>
      <vt:lpstr>'3-流动汇总'!sheet12_13</vt:lpstr>
      <vt:lpstr>'3-流动汇总'!sheet12_14</vt:lpstr>
      <vt:lpstr>'3-4应收账款'!sheet12_15</vt:lpstr>
      <vt:lpstr>'3-4应收账款'!sheet12_16</vt:lpstr>
      <vt:lpstr>'3-流动汇总'!sheet12_17</vt:lpstr>
      <vt:lpstr>'3-流动汇总'!sheet12_18</vt:lpstr>
      <vt:lpstr>'3-4应收账款'!sheet12_19</vt:lpstr>
      <vt:lpstr>'3-流动汇总'!sheet12_2</vt:lpstr>
      <vt:lpstr>'3-流动汇总'!sheet12_20</vt:lpstr>
      <vt:lpstr>'3-流动汇总'!sheet12_21</vt:lpstr>
      <vt:lpstr>'3-流动汇总'!sheet12_22</vt:lpstr>
      <vt:lpstr>'3-流动汇总'!sheet12_23</vt:lpstr>
      <vt:lpstr>'3-5预付款项'!sheet12_24</vt:lpstr>
      <vt:lpstr>'3-5预付款项'!sheet12_25</vt:lpstr>
      <vt:lpstr>'3-流动汇总'!sheet12_26</vt:lpstr>
      <vt:lpstr>'3-流动汇总'!sheet12_27</vt:lpstr>
      <vt:lpstr>'3-6应收利息'!sheet12_28</vt:lpstr>
      <vt:lpstr>'3-6应收利息'!sheet12_29</vt:lpstr>
      <vt:lpstr>'表3-1货币汇总表'!sheet12_3</vt:lpstr>
      <vt:lpstr>'3-流动汇总'!sheet12_30</vt:lpstr>
      <vt:lpstr>'3-流动汇总'!sheet12_31</vt:lpstr>
      <vt:lpstr>'3-7应收股利'!sheet12_32</vt:lpstr>
      <vt:lpstr>'3-7应收股利'!sheet12_33</vt:lpstr>
      <vt:lpstr>'3-流动汇总'!sheet12_34</vt:lpstr>
      <vt:lpstr>'3-流动汇总'!sheet12_35</vt:lpstr>
      <vt:lpstr>'3-8其他应收款'!sheet12_36</vt:lpstr>
      <vt:lpstr>'3-8其他应收款'!sheet12_37</vt:lpstr>
      <vt:lpstr>'3-流动汇总'!sheet12_38</vt:lpstr>
      <vt:lpstr>'3-流动汇总'!sheet12_39</vt:lpstr>
      <vt:lpstr>'表3-1货币汇总表'!sheet12_4</vt:lpstr>
      <vt:lpstr>'3-8其他应收款'!sheet12_40</vt:lpstr>
      <vt:lpstr>'3-流动汇总'!sheet12_41</vt:lpstr>
      <vt:lpstr>'3-流动汇总'!sheet12_42</vt:lpstr>
      <vt:lpstr>'3-流动汇总'!sheet12_43</vt:lpstr>
      <vt:lpstr>'3-流动汇总'!sheet12_44</vt:lpstr>
      <vt:lpstr>'3-9存货汇总'!sheet12_45</vt:lpstr>
      <vt:lpstr>'3-9存货汇总'!sheet12_46</vt:lpstr>
      <vt:lpstr>'3-流动汇总'!sheet12_47</vt:lpstr>
      <vt:lpstr>'3-流动汇总'!sheet12_48</vt:lpstr>
      <vt:lpstr>'3-9存货汇总'!sheet12_49</vt:lpstr>
      <vt:lpstr>'3-流动汇总'!sheet12_5</vt:lpstr>
      <vt:lpstr>'3-流动汇总'!sheet12_50</vt:lpstr>
      <vt:lpstr>'3-流动汇总'!sheet12_51</vt:lpstr>
      <vt:lpstr>'3-流动汇总'!sheet12_52</vt:lpstr>
      <vt:lpstr>'3-流动汇总'!sheet12_53</vt:lpstr>
      <vt:lpstr>'3-10一年到期非流动资产'!sheet12_54</vt:lpstr>
      <vt:lpstr>'3-10一年到期非流动资产'!sheet12_55</vt:lpstr>
      <vt:lpstr>'3-流动汇总'!sheet12_56</vt:lpstr>
      <vt:lpstr>'3-流动汇总'!sheet12_57</vt:lpstr>
      <vt:lpstr>'3-11其他流动资产'!sheet12_58</vt:lpstr>
      <vt:lpstr>'3-11其他流动资产'!sheet12_59</vt:lpstr>
      <vt:lpstr>'3-流动汇总'!sheet12_6</vt:lpstr>
      <vt:lpstr>'3-流动汇总'!sheet12_60</vt:lpstr>
      <vt:lpstr>'3-流动汇总'!sheet12_61</vt:lpstr>
      <vt:lpstr>'3-流动汇总'!sheet12_62</vt:lpstr>
      <vt:lpstr>'3-流动汇总'!sheet12_63</vt:lpstr>
      <vt:lpstr>基本信息输入表!sheet12_64</vt:lpstr>
      <vt:lpstr>'3-流动汇总'!sheet12_65</vt:lpstr>
      <vt:lpstr>'3-2交易性金融资产汇总'!sheet12_7</vt:lpstr>
      <vt:lpstr>'3-2交易性金融资产汇总'!sheet12_8</vt:lpstr>
      <vt:lpstr>'3-流动汇总'!sheet12_9</vt:lpstr>
      <vt:lpstr>'表3-1货币汇总表'!sheet13_1</vt:lpstr>
      <vt:lpstr>'表3-1货币汇总表'!sheet13_10</vt:lpstr>
      <vt:lpstr>'3-1-2银行存款'!sheet13_11</vt:lpstr>
      <vt:lpstr>'表3-1货币汇总表'!sheet13_12</vt:lpstr>
      <vt:lpstr>'表3-1货币汇总表'!sheet13_13</vt:lpstr>
      <vt:lpstr>'表3-1货币汇总表'!sheet13_14</vt:lpstr>
      <vt:lpstr>'3-1-3其他货币资金'!sheet13_15</vt:lpstr>
      <vt:lpstr>'表3-1货币汇总表'!sheet13_16</vt:lpstr>
      <vt:lpstr>'3-1-3其他货币资金'!sheet13_17</vt:lpstr>
      <vt:lpstr>'表3-1货币汇总表'!sheet13_18</vt:lpstr>
      <vt:lpstr>'表3-1货币汇总表'!sheet13_19</vt:lpstr>
      <vt:lpstr>'表3-1货币汇总表'!sheet13_2</vt:lpstr>
      <vt:lpstr>'表3-1货币汇总表'!sheet13_20</vt:lpstr>
      <vt:lpstr>'表3-1货币汇总表'!sheet13_21</vt:lpstr>
      <vt:lpstr>'表3-1货币汇总表'!sheet13_22</vt:lpstr>
      <vt:lpstr>'表3-1货币汇总表'!sheet13_23</vt:lpstr>
      <vt:lpstr>'表3-1货币汇总表'!sheet13_24</vt:lpstr>
      <vt:lpstr>基本信息输入表!sheet13_25</vt:lpstr>
      <vt:lpstr>'表3-1货币汇总表'!sheet13_26</vt:lpstr>
      <vt:lpstr>'3-1-1现金'!sheet13_3</vt:lpstr>
      <vt:lpstr>'表3-1货币汇总表'!sheet13_4</vt:lpstr>
      <vt:lpstr>'3-1-1现金'!sheet13_5</vt:lpstr>
      <vt:lpstr>'表3-1货币汇总表'!sheet13_6</vt:lpstr>
      <vt:lpstr>'表3-1货币汇总表'!sheet13_7</vt:lpstr>
      <vt:lpstr>'表3-1货币汇总表'!sheet13_8</vt:lpstr>
      <vt:lpstr>'3-1-2银行存款'!sheet13_9</vt:lpstr>
      <vt:lpstr>'3-1-1现金'!sheet14_1</vt:lpstr>
      <vt:lpstr>基本信息输入表!sheet14_10</vt:lpstr>
      <vt:lpstr>'3-1-1现金'!sheet14_1000</vt:lpstr>
      <vt:lpstr>'3-1-1现金'!sheet14_1001</vt:lpstr>
      <vt:lpstr>'3-1-1现金'!sheet14_11</vt:lpstr>
      <vt:lpstr>基本信息输入表!sheet14_12</vt:lpstr>
      <vt:lpstr>'3-1-1现金'!sheet14_13</vt:lpstr>
      <vt:lpstr>'3-1-1现金'!sheet14_2</vt:lpstr>
      <vt:lpstr>'3-1-1现金'!sheet14_5</vt:lpstr>
      <vt:lpstr>'3-1-1现金'!sheet14_6</vt:lpstr>
      <vt:lpstr>基本信息输入表!sheet14_7</vt:lpstr>
      <vt:lpstr>基本信息输入表!sheet14_8</vt:lpstr>
      <vt:lpstr>'3-1-1现金'!sheet14_9</vt:lpstr>
      <vt:lpstr>'3-1-2银行存款'!sheet15_1</vt:lpstr>
      <vt:lpstr>'3-1-2银行存款'!sheet15_10</vt:lpstr>
      <vt:lpstr>'3-1-2银行存款'!sheet15_1000</vt:lpstr>
      <vt:lpstr>'3-1-2银行存款'!sheet15_1001</vt:lpstr>
      <vt:lpstr>基本信息输入表!sheet15_11</vt:lpstr>
      <vt:lpstr>'3-1-2银行存款'!sheet15_12</vt:lpstr>
      <vt:lpstr>'3-1-2银行存款'!sheet15_2</vt:lpstr>
      <vt:lpstr>'3-1-2银行存款'!sheet15_5</vt:lpstr>
      <vt:lpstr>'3-1-2银行存款'!sheet15_6</vt:lpstr>
      <vt:lpstr>基本信息输入表!sheet15_7</vt:lpstr>
      <vt:lpstr>'3-1-2银行存款'!sheet15_8</vt:lpstr>
      <vt:lpstr>基本信息输入表!sheet15_9</vt:lpstr>
      <vt:lpstr>'3-1-3其他货币资金'!sheet16_1</vt:lpstr>
      <vt:lpstr>'3-1-3其他货币资金'!sheet16_10</vt:lpstr>
      <vt:lpstr>'3-1-3其他货币资金'!sheet16_1000</vt:lpstr>
      <vt:lpstr>'3-1-3其他货币资金'!sheet16_1001</vt:lpstr>
      <vt:lpstr>基本信息输入表!sheet16_11</vt:lpstr>
      <vt:lpstr>'3-1-3其他货币资金'!sheet16_12</vt:lpstr>
      <vt:lpstr>'3-1-3其他货币资金'!sheet16_2</vt:lpstr>
      <vt:lpstr>'3-1-3其他货币资金'!sheet16_5</vt:lpstr>
      <vt:lpstr>'3-1-3其他货币资金'!sheet16_6</vt:lpstr>
      <vt:lpstr>基本信息输入表!sheet16_7</vt:lpstr>
      <vt:lpstr>'3-1-3其他货币资金'!sheet16_8</vt:lpstr>
      <vt:lpstr>基本信息输入表!sheet16_9</vt:lpstr>
      <vt:lpstr>'3-2交易性金融资产汇总'!sheet17_1</vt:lpstr>
      <vt:lpstr>'3-2交易性金融资产汇总'!sheet17_10</vt:lpstr>
      <vt:lpstr>'3-2-2交易性-债券'!sheet17_11</vt:lpstr>
      <vt:lpstr>'3-2交易性金融资产汇总'!sheet17_12</vt:lpstr>
      <vt:lpstr>'3-2交易性金融资产汇总'!sheet17_13</vt:lpstr>
      <vt:lpstr>'3-2交易性金融资产汇总'!sheet17_14</vt:lpstr>
      <vt:lpstr>'3-2-3交易性-基金'!sheet17_15</vt:lpstr>
      <vt:lpstr>'3-2交易性金融资产汇总'!sheet17_16</vt:lpstr>
      <vt:lpstr>'3-2-3交易性-基金'!sheet17_17</vt:lpstr>
      <vt:lpstr>'3-2交易性金融资产汇总'!sheet17_18</vt:lpstr>
      <vt:lpstr>'3-2交易性金融资产汇总'!sheet17_19</vt:lpstr>
      <vt:lpstr>'3-2交易性金融资产汇总'!sheet17_2</vt:lpstr>
      <vt:lpstr>'3-2交易性金融资产汇总'!sheet17_20</vt:lpstr>
      <vt:lpstr>'3-2交易性金融资产汇总'!sheet17_21</vt:lpstr>
      <vt:lpstr>'3-2交易性金融资产汇总'!sheet17_22</vt:lpstr>
      <vt:lpstr>'3-2交易性金融资产汇总'!sheet17_23</vt:lpstr>
      <vt:lpstr>'3-2交易性金融资产汇总'!sheet17_24</vt:lpstr>
      <vt:lpstr>'3-2交易性金融资产汇总'!sheet17_25</vt:lpstr>
      <vt:lpstr>'3-2交易性金融资产汇总'!sheet17_26</vt:lpstr>
      <vt:lpstr>'3-2交易性金融资产汇总'!sheet17_27</vt:lpstr>
      <vt:lpstr>'3-2交易性金融资产汇总'!sheet17_28</vt:lpstr>
      <vt:lpstr>'3-2交易性金融资产汇总'!sheet17_29</vt:lpstr>
      <vt:lpstr>'3-2-1交易性-股票'!sheet17_3</vt:lpstr>
      <vt:lpstr>'3-2交易性金融资产汇总'!sheet17_30</vt:lpstr>
      <vt:lpstr>'3-2交易性金融资产汇总'!sheet17_31</vt:lpstr>
      <vt:lpstr>基本信息输入表!sheet17_32</vt:lpstr>
      <vt:lpstr>'3-2交易性金融资产汇总'!sheet17_33</vt:lpstr>
      <vt:lpstr>'3-2交易性金融资产汇总'!sheet17_4</vt:lpstr>
      <vt:lpstr>'3-2-1交易性-股票'!sheet17_5</vt:lpstr>
      <vt:lpstr>'3-2交易性金融资产汇总'!sheet17_6</vt:lpstr>
      <vt:lpstr>'3-2交易性金融资产汇总'!sheet17_7</vt:lpstr>
      <vt:lpstr>'3-2交易性金融资产汇总'!sheet17_8</vt:lpstr>
      <vt:lpstr>'3-2-2交易性-债券'!sheet17_9</vt:lpstr>
      <vt:lpstr>'3-2-1交易性-股票'!sheet18_1</vt:lpstr>
      <vt:lpstr>'3-2-1交易性-股票'!sheet18_10</vt:lpstr>
      <vt:lpstr>'3-2-1交易性-股票'!sheet18_1004</vt:lpstr>
      <vt:lpstr>基本信息输入表!sheet18_11</vt:lpstr>
      <vt:lpstr>'3-2-1交易性-股票'!sheet18_12</vt:lpstr>
      <vt:lpstr>'3-2-1交易性-股票'!sheet18_2</vt:lpstr>
      <vt:lpstr>'3-2-1交易性-股票'!sheet18_5</vt:lpstr>
      <vt:lpstr>'3-2-1交易性-股票'!sheet18_6</vt:lpstr>
      <vt:lpstr>基本信息输入表!sheet18_7</vt:lpstr>
      <vt:lpstr>'3-2-1交易性-股票'!sheet18_8</vt:lpstr>
      <vt:lpstr>基本信息输入表!sheet18_9</vt:lpstr>
      <vt:lpstr>'3-2-2交易性-债券'!sheet19_1</vt:lpstr>
      <vt:lpstr>'3-2-2交易性-债券'!sheet19_1003</vt:lpstr>
      <vt:lpstr>'3-2-2交易性-债券'!sheet19_2</vt:lpstr>
      <vt:lpstr>'3-2-2交易性-债券'!sheet19_5</vt:lpstr>
      <vt:lpstr>'3-2-2交易性-债券'!sheet19_6</vt:lpstr>
      <vt:lpstr>资产基础法评估明表工作流程图!sheet2_1</vt:lpstr>
      <vt:lpstr>资产基础法贴数用表!sheet2_1</vt:lpstr>
      <vt:lpstr>资产基础法贴数用表!sheet2_10</vt:lpstr>
      <vt:lpstr>资产基础法贴数用表!sheet2_11</vt:lpstr>
      <vt:lpstr>资产基础法贴数用表!sheet2_12</vt:lpstr>
      <vt:lpstr>资产基础法贴数用表!sheet2_13</vt:lpstr>
      <vt:lpstr>资产基础法贴数用表!sheet2_14</vt:lpstr>
      <vt:lpstr>资产基础法贴数用表!sheet2_15</vt:lpstr>
      <vt:lpstr>资产基础法贴数用表!sheet2_16</vt:lpstr>
      <vt:lpstr>资产基础法贴数用表!sheet2_17</vt:lpstr>
      <vt:lpstr>资产基础法贴数用表!sheet2_18</vt:lpstr>
      <vt:lpstr>资产基础法贴数用表!sheet2_19</vt:lpstr>
      <vt:lpstr>资产基础法评估明表工作流程图!sheet2_2</vt:lpstr>
      <vt:lpstr>资产基础法贴数用表!sheet2_2</vt:lpstr>
      <vt:lpstr>资产基础法贴数用表!sheet2_20</vt:lpstr>
      <vt:lpstr>资产基础法贴数用表!sheet2_21</vt:lpstr>
      <vt:lpstr>资产基础法贴数用表!sheet2_22</vt:lpstr>
      <vt:lpstr>资产基础法贴数用表!sheet2_23</vt:lpstr>
      <vt:lpstr>资产基础法贴数用表!sheet2_24</vt:lpstr>
      <vt:lpstr>资产基础法贴数用表!sheet2_25</vt:lpstr>
      <vt:lpstr>资产基础法贴数用表!sheet2_26</vt:lpstr>
      <vt:lpstr>资产基础法贴数用表!sheet2_27</vt:lpstr>
      <vt:lpstr>资产基础法贴数用表!sheet2_28</vt:lpstr>
      <vt:lpstr>资产基础法贴数用表!sheet2_29</vt:lpstr>
      <vt:lpstr>资产基础法贴数用表!sheet2_3</vt:lpstr>
      <vt:lpstr>资产基础法贴数用表!sheet2_30</vt:lpstr>
      <vt:lpstr>资产基础法贴数用表!sheet2_31</vt:lpstr>
      <vt:lpstr>资产基础法贴数用表!sheet2_32</vt:lpstr>
      <vt:lpstr>资产基础法贴数用表!sheet2_33</vt:lpstr>
      <vt:lpstr>资产基础法贴数用表!sheet2_34</vt:lpstr>
      <vt:lpstr>资产基础法贴数用表!sheet2_35</vt:lpstr>
      <vt:lpstr>资产基础法贴数用表!sheet2_36</vt:lpstr>
      <vt:lpstr>资产基础法贴数用表!sheet2_37</vt:lpstr>
      <vt:lpstr>资产基础法贴数用表!sheet2_38</vt:lpstr>
      <vt:lpstr>资产基础法贴数用表!sheet2_39</vt:lpstr>
      <vt:lpstr>资产基础法贴数用表!sheet2_4</vt:lpstr>
      <vt:lpstr>资产基础法贴数用表!sheet2_40</vt:lpstr>
      <vt:lpstr>资产基础法贴数用表!sheet2_41</vt:lpstr>
      <vt:lpstr>资产基础法贴数用表!sheet2_42</vt:lpstr>
      <vt:lpstr>资产基础法贴数用表!sheet2_5</vt:lpstr>
      <vt:lpstr>资产基础法贴数用表!sheet2_6</vt:lpstr>
      <vt:lpstr>资产基础法贴数用表!sheet2_7</vt:lpstr>
      <vt:lpstr>资产基础法贴数用表!sheet2_8</vt:lpstr>
      <vt:lpstr>资产基础法贴数用表!sheet2_9</vt:lpstr>
      <vt:lpstr>'3-2-3交易性-基金'!sheet20_1</vt:lpstr>
      <vt:lpstr>'3-2-3交易性-基金'!sheet20_10</vt:lpstr>
      <vt:lpstr>'3-2-3交易性-基金'!sheet20_1003</vt:lpstr>
      <vt:lpstr>基本信息输入表!sheet20_11</vt:lpstr>
      <vt:lpstr>'3-2-3交易性-基金'!sheet20_12</vt:lpstr>
      <vt:lpstr>'3-2-3交易性-基金'!sheet20_2</vt:lpstr>
      <vt:lpstr>'3-2-3交易性-基金'!sheet20_5</vt:lpstr>
      <vt:lpstr>'3-2-3交易性-基金'!sheet20_6</vt:lpstr>
      <vt:lpstr>基本信息输入表!sheet20_7</vt:lpstr>
      <vt:lpstr>'3-2-3交易性-基金'!sheet20_8</vt:lpstr>
      <vt:lpstr>基本信息输入表!sheet20_9</vt:lpstr>
      <vt:lpstr>'3-3应收票据'!sheet21_1</vt:lpstr>
      <vt:lpstr>'3-3应收票据'!sheet21_10</vt:lpstr>
      <vt:lpstr>'3-3应收票据'!sheet21_1002</vt:lpstr>
      <vt:lpstr>'3-3应收票据'!sheet21_11</vt:lpstr>
      <vt:lpstr>'3-3应收票据'!sheet21_12</vt:lpstr>
      <vt:lpstr>基本信息输入表!sheet21_13</vt:lpstr>
      <vt:lpstr>'3-3应收票据'!sheet21_14</vt:lpstr>
      <vt:lpstr>基本信息输入表!sheet21_15</vt:lpstr>
      <vt:lpstr>'3-3应收票据'!sheet21_16</vt:lpstr>
      <vt:lpstr>基本信息输入表!sheet21_17</vt:lpstr>
      <vt:lpstr>'3-3应收票据'!sheet21_18</vt:lpstr>
      <vt:lpstr>'3-3应收票据'!sheet21_2</vt:lpstr>
      <vt:lpstr>'3-3应收票据'!sheet21_4</vt:lpstr>
      <vt:lpstr>'3-3应收票据'!sheet21_5</vt:lpstr>
      <vt:lpstr>'3-3应收票据'!sheet21_7</vt:lpstr>
      <vt:lpstr>'3-3应收票据'!sheet21_8</vt:lpstr>
      <vt:lpstr>'3-4应收账款'!sheet22_1</vt:lpstr>
      <vt:lpstr>'3-4应收账款'!sheet22_10</vt:lpstr>
      <vt:lpstr>'3-4应收账款'!sheet22_1000</vt:lpstr>
      <vt:lpstr>'3-4应收账款'!sheet22_1003</vt:lpstr>
      <vt:lpstr>'3-4应收账款'!sheet22_11</vt:lpstr>
      <vt:lpstr>'3-4应收账款'!sheet22_12</vt:lpstr>
      <vt:lpstr>基本信息输入表!sheet22_13</vt:lpstr>
      <vt:lpstr>'3-4应收账款'!sheet22_14</vt:lpstr>
      <vt:lpstr>基本信息输入表!sheet22_15</vt:lpstr>
      <vt:lpstr>'3-4应收账款'!sheet22_16</vt:lpstr>
      <vt:lpstr>基本信息输入表!sheet22_17</vt:lpstr>
      <vt:lpstr>'3-4应收账款'!sheet22_18</vt:lpstr>
      <vt:lpstr>'3-4应收账款'!sheet22_2</vt:lpstr>
      <vt:lpstr>'3-4应收账款'!sheet22_3</vt:lpstr>
      <vt:lpstr>'3-4应收账款'!sheet22_5</vt:lpstr>
      <vt:lpstr>'3-4应收账款'!sheet22_7</vt:lpstr>
      <vt:lpstr>'3-4应收账款'!sheet22_8</vt:lpstr>
      <vt:lpstr>'3-5预付款项'!sheet23_1</vt:lpstr>
      <vt:lpstr>'3-5预付款项'!sheet23_10</vt:lpstr>
      <vt:lpstr>'3-5预付款项'!sheet23_1000</vt:lpstr>
      <vt:lpstr>'3-5预付款项'!sheet23_1001</vt:lpstr>
      <vt:lpstr>'3-5预付款项'!sheet23_1002</vt:lpstr>
      <vt:lpstr>'3-5预付款项'!sheet23_1003</vt:lpstr>
      <vt:lpstr>'3-5预付款项'!sheet23_11</vt:lpstr>
      <vt:lpstr>'3-5预付款项'!sheet23_12</vt:lpstr>
      <vt:lpstr>基本信息输入表!sheet23_13</vt:lpstr>
      <vt:lpstr>'3-5预付款项'!sheet23_14</vt:lpstr>
      <vt:lpstr>基本信息输入表!sheet23_15</vt:lpstr>
      <vt:lpstr>'3-5预付款项'!sheet23_16</vt:lpstr>
      <vt:lpstr>基本信息输入表!sheet23_17</vt:lpstr>
      <vt:lpstr>'3-5预付款项'!sheet23_18</vt:lpstr>
      <vt:lpstr>'3-5预付款项'!sheet23_2</vt:lpstr>
      <vt:lpstr>'3-5预付款项'!sheet23_4</vt:lpstr>
      <vt:lpstr>'3-5预付款项'!sheet23_5</vt:lpstr>
      <vt:lpstr>'3-5预付款项'!sheet23_7</vt:lpstr>
      <vt:lpstr>'3-5预付款项'!sheet23_8</vt:lpstr>
      <vt:lpstr>'3-6应收利息'!sheet24_1</vt:lpstr>
      <vt:lpstr>'3-6应收利息'!sheet24_10</vt:lpstr>
      <vt:lpstr>'3-6应收利息'!sheet24_1000</vt:lpstr>
      <vt:lpstr>'3-6应收利息'!sheet24_1002</vt:lpstr>
      <vt:lpstr>sheet24_1003</vt:lpstr>
      <vt:lpstr>基本信息输入表!sheet24_11</vt:lpstr>
      <vt:lpstr>'3-6应收利息'!sheet24_12</vt:lpstr>
      <vt:lpstr>'3-6应收利息'!sheet24_2</vt:lpstr>
      <vt:lpstr>'3-6应收利息'!sheet24_5</vt:lpstr>
      <vt:lpstr>'3-6应收利息'!sheet24_6</vt:lpstr>
      <vt:lpstr>基本信息输入表!sheet24_7</vt:lpstr>
      <vt:lpstr>'3-6应收利息'!sheet24_8</vt:lpstr>
      <vt:lpstr>基本信息输入表!sheet24_9</vt:lpstr>
      <vt:lpstr>'3-7应收股利'!sheet25_1</vt:lpstr>
      <vt:lpstr>'3-7应收股利'!sheet25_10</vt:lpstr>
      <vt:lpstr>'3-7应收股利'!sheet25_1000</vt:lpstr>
      <vt:lpstr>基本信息输入表!sheet25_11</vt:lpstr>
      <vt:lpstr>'3-7应收股利'!sheet25_12</vt:lpstr>
      <vt:lpstr>'3-7应收股利'!sheet25_2</vt:lpstr>
      <vt:lpstr>'3-7应收股利'!sheet25_5</vt:lpstr>
      <vt:lpstr>'3-7应收股利'!sheet25_6</vt:lpstr>
      <vt:lpstr>基本信息输入表!sheet25_7</vt:lpstr>
      <vt:lpstr>'3-7应收股利'!sheet25_8</vt:lpstr>
      <vt:lpstr>基本信息输入表!sheet25_9</vt:lpstr>
      <vt:lpstr>'3-8其他应收款'!sheet26_1</vt:lpstr>
      <vt:lpstr>'3-8其他应收款'!sheet26_10</vt:lpstr>
      <vt:lpstr>'3-8其他应收款'!sheet26_1000</vt:lpstr>
      <vt:lpstr>'3-8其他应收款'!sheet26_1003</vt:lpstr>
      <vt:lpstr>'3-8其他应收款'!sheet26_11</vt:lpstr>
      <vt:lpstr>'3-8其他应收款'!sheet26_12</vt:lpstr>
      <vt:lpstr>基本信息输入表!sheet26_13</vt:lpstr>
      <vt:lpstr>'3-8其他应收款'!sheet26_14</vt:lpstr>
      <vt:lpstr>基本信息输入表!sheet26_15</vt:lpstr>
      <vt:lpstr>'3-8其他应收款'!sheet26_16</vt:lpstr>
      <vt:lpstr>基本信息输入表!sheet26_17</vt:lpstr>
      <vt:lpstr>'3-8其他应收款'!sheet26_18</vt:lpstr>
      <vt:lpstr>'3-8其他应收款'!sheet26_2</vt:lpstr>
      <vt:lpstr>'3-8其他应收款'!sheet26_3</vt:lpstr>
      <vt:lpstr>'3-8其他应收款'!sheet26_5</vt:lpstr>
      <vt:lpstr>'3-8其他应收款'!sheet26_7</vt:lpstr>
      <vt:lpstr>'3-8其他应收款'!sheet26_8</vt:lpstr>
      <vt:lpstr>'3-9存货汇总'!sheet27_1</vt:lpstr>
      <vt:lpstr>'3-9存货汇总'!sheet27_10</vt:lpstr>
      <vt:lpstr>'3-9存货汇总'!sheet27_100</vt:lpstr>
      <vt:lpstr>'3-9存货汇总'!sheet27_101</vt:lpstr>
      <vt:lpstr>'3-9存货汇总'!sheet27_102</vt:lpstr>
      <vt:lpstr>'3-9存货汇总'!sheet27_103</vt:lpstr>
      <vt:lpstr>'3-9存货汇总'!sheet27_104</vt:lpstr>
      <vt:lpstr>'3-9存货汇总'!sheet27_105</vt:lpstr>
      <vt:lpstr>'3-9存货汇总'!sheet27_106</vt:lpstr>
      <vt:lpstr>'3-9存货汇总'!sheet27_107</vt:lpstr>
      <vt:lpstr>'3-9存货汇总'!sheet27_108</vt:lpstr>
      <vt:lpstr>基本信息输入表!sheet27_109</vt:lpstr>
      <vt:lpstr>'3-9存货汇总'!sheet27_11</vt:lpstr>
      <vt:lpstr>'3-9存货汇总'!sheet27_110</vt:lpstr>
      <vt:lpstr>'3-9-2原材料'!sheet27_12</vt:lpstr>
      <vt:lpstr>'3-9存货汇总'!sheet27_13</vt:lpstr>
      <vt:lpstr>'3-9-2原材料'!sheet27_14</vt:lpstr>
      <vt:lpstr>'3-9存货汇总'!sheet27_15</vt:lpstr>
      <vt:lpstr>'3-9-2原材料'!sheet27_16</vt:lpstr>
      <vt:lpstr>'3-9存货汇总'!sheet27_17</vt:lpstr>
      <vt:lpstr>'3-9存货汇总'!sheet27_18</vt:lpstr>
      <vt:lpstr>'3-9存货汇总'!sheet27_19</vt:lpstr>
      <vt:lpstr>'3-9存货汇总'!sheet27_2</vt:lpstr>
      <vt:lpstr>'3-9-3在库周转材料'!sheet27_20</vt:lpstr>
      <vt:lpstr>'3-9存货汇总'!sheet27_21</vt:lpstr>
      <vt:lpstr>'3-9-3在库周转材料'!sheet27_22</vt:lpstr>
      <vt:lpstr>'3-9存货汇总'!sheet27_23</vt:lpstr>
      <vt:lpstr>'3-9-3在库周转材料'!sheet27_24</vt:lpstr>
      <vt:lpstr>'3-9存货汇总'!sheet27_25</vt:lpstr>
      <vt:lpstr>'3-9存货汇总'!sheet27_26</vt:lpstr>
      <vt:lpstr>'3-9存货汇总'!sheet27_27</vt:lpstr>
      <vt:lpstr>'3-9-4委托加工物资'!sheet27_28</vt:lpstr>
      <vt:lpstr>'3-9存货汇总'!sheet27_29</vt:lpstr>
      <vt:lpstr>'3-9存货汇总'!sheet27_3</vt:lpstr>
      <vt:lpstr>'3-9-4委托加工物资'!sheet27_30</vt:lpstr>
      <vt:lpstr>'3-9存货汇总'!sheet27_31</vt:lpstr>
      <vt:lpstr>'3-9-4委托加工物资'!sheet27_32</vt:lpstr>
      <vt:lpstr>'3-9存货汇总'!sheet27_33</vt:lpstr>
      <vt:lpstr>'3-9存货汇总'!sheet27_34</vt:lpstr>
      <vt:lpstr>'3-9存货汇总'!sheet27_35</vt:lpstr>
      <vt:lpstr>'3-9-5产成品（库存商品）'!sheet27_36</vt:lpstr>
      <vt:lpstr>'3-9存货汇总'!sheet27_37</vt:lpstr>
      <vt:lpstr>'3-9-5产成品（库存商品）'!sheet27_38</vt:lpstr>
      <vt:lpstr>'3-9存货汇总'!sheet27_39</vt:lpstr>
      <vt:lpstr>'3-9-1材料采购（在途物资）'!sheet27_4</vt:lpstr>
      <vt:lpstr>'3-9-5产成品（库存商品）'!sheet27_40</vt:lpstr>
      <vt:lpstr>'3-9存货汇总'!sheet27_41</vt:lpstr>
      <vt:lpstr>'3-9存货汇总'!sheet27_42</vt:lpstr>
      <vt:lpstr>'3-9存货汇总'!sheet27_43</vt:lpstr>
      <vt:lpstr>'3-9-6在产品（自制半成品）'!sheet27_44</vt:lpstr>
      <vt:lpstr>'3-9存货汇总'!sheet27_45</vt:lpstr>
      <vt:lpstr>'3-9-6在产品（自制半成品）'!sheet27_46</vt:lpstr>
      <vt:lpstr>'3-9存货汇总'!sheet27_47</vt:lpstr>
      <vt:lpstr>'3-9-6在产品（自制半成品）'!sheet27_48</vt:lpstr>
      <vt:lpstr>'3-9存货汇总'!sheet27_49</vt:lpstr>
      <vt:lpstr>'3-9存货汇总'!sheet27_5</vt:lpstr>
      <vt:lpstr>'3-9存货汇总'!sheet27_50</vt:lpstr>
      <vt:lpstr>'3-9存货汇总'!sheet27_51</vt:lpstr>
      <vt:lpstr>'3-9-7发出商品'!sheet27_52</vt:lpstr>
      <vt:lpstr>'3-9存货汇总'!sheet27_53</vt:lpstr>
      <vt:lpstr>'3-9-7发出商品'!sheet27_54</vt:lpstr>
      <vt:lpstr>'3-9存货汇总'!sheet27_55</vt:lpstr>
      <vt:lpstr>'3-9-7发出商品'!sheet27_56</vt:lpstr>
      <vt:lpstr>'3-9存货汇总'!sheet27_57</vt:lpstr>
      <vt:lpstr>'3-9存货汇总'!sheet27_58</vt:lpstr>
      <vt:lpstr>'3-9存货汇总'!sheet27_59</vt:lpstr>
      <vt:lpstr>'3-9-1材料采购（在途物资）'!sheet27_6</vt:lpstr>
      <vt:lpstr>'3-9-8在用周转材料'!sheet27_60</vt:lpstr>
      <vt:lpstr>'3-9存货汇总'!sheet27_61</vt:lpstr>
      <vt:lpstr>'3-9-8在用周转材料'!sheet27_62</vt:lpstr>
      <vt:lpstr>'3-9存货汇总'!sheet27_63</vt:lpstr>
      <vt:lpstr>'3-9-8在用周转材料'!sheet27_64</vt:lpstr>
      <vt:lpstr>'3-9存货汇总'!sheet27_65</vt:lpstr>
      <vt:lpstr>'3-9存货汇总'!sheet27_66</vt:lpstr>
      <vt:lpstr>'3-9存货汇总'!sheet27_67</vt:lpstr>
      <vt:lpstr>'3-9-9开发产品'!sheet27_68</vt:lpstr>
      <vt:lpstr>'3-9存货汇总'!sheet27_69</vt:lpstr>
      <vt:lpstr>'3-9存货汇总'!sheet27_7</vt:lpstr>
      <vt:lpstr>'3-9-9开发产品'!sheet27_70</vt:lpstr>
      <vt:lpstr>'3-9存货汇总'!sheet27_71</vt:lpstr>
      <vt:lpstr>'3-9-9开发产品'!sheet27_72</vt:lpstr>
      <vt:lpstr>'3-9存货汇总'!sheet27_73</vt:lpstr>
      <vt:lpstr>'3-9存货汇总'!sheet27_74</vt:lpstr>
      <vt:lpstr>'3-9存货汇总'!sheet27_75</vt:lpstr>
      <vt:lpstr>'3-9-10开发成本'!sheet27_76</vt:lpstr>
      <vt:lpstr>'3-9存货汇总'!sheet27_77</vt:lpstr>
      <vt:lpstr>'3-9-10开发成本'!sheet27_78</vt:lpstr>
      <vt:lpstr>'3-9存货汇总'!sheet27_79</vt:lpstr>
      <vt:lpstr>'3-9-1材料采购（在途物资）'!sheet27_8</vt:lpstr>
      <vt:lpstr>'3-9-10开发成本'!sheet27_80</vt:lpstr>
      <vt:lpstr>'3-9存货汇总'!sheet27_81</vt:lpstr>
      <vt:lpstr>'3-9存货汇总'!sheet27_82</vt:lpstr>
      <vt:lpstr>'3-9存货汇总'!sheet27_83</vt:lpstr>
      <vt:lpstr>'3-9-11消耗性生物资产'!sheet27_84</vt:lpstr>
      <vt:lpstr>'3-9存货汇总'!sheet27_85</vt:lpstr>
      <vt:lpstr>'3-9-11消耗性生物资产'!sheet27_86</vt:lpstr>
      <vt:lpstr>'3-9存货汇总'!sheet27_87</vt:lpstr>
      <vt:lpstr>'3-9-11消耗性生物资产'!sheet27_88</vt:lpstr>
      <vt:lpstr>'3-9存货汇总'!sheet27_89</vt:lpstr>
      <vt:lpstr>'3-9存货汇总'!sheet27_9</vt:lpstr>
      <vt:lpstr>'3-9存货汇总'!sheet27_90</vt:lpstr>
      <vt:lpstr>'3-9存货汇总'!sheet27_91</vt:lpstr>
      <vt:lpstr>'3-9-12工程施工'!sheet27_92</vt:lpstr>
      <vt:lpstr>'3-9存货汇总'!sheet27_93</vt:lpstr>
      <vt:lpstr>'3-9-12工程施工'!sheet27_94</vt:lpstr>
      <vt:lpstr>'3-9存货汇总'!sheet27_95</vt:lpstr>
      <vt:lpstr>'3-9存货汇总'!sheet27_96</vt:lpstr>
      <vt:lpstr>'3-9存货汇总'!sheet27_97</vt:lpstr>
      <vt:lpstr>'3-9存货汇总'!sheet27_98</vt:lpstr>
      <vt:lpstr>'3-9存货汇总'!sheet27_99</vt:lpstr>
      <vt:lpstr>'3-9-1材料采购（在途物资）'!sheet28_1</vt:lpstr>
      <vt:lpstr>'3-9-1材料采购（在途物资）'!sheet28_10</vt:lpstr>
      <vt:lpstr>'3-9-1材料采购（在途物资）'!sheet28_1006</vt:lpstr>
      <vt:lpstr>'3-9-1材料采购（在途物资）'!sheet28_11</vt:lpstr>
      <vt:lpstr>'3-9-1材料采购（在途物资）'!sheet28_12</vt:lpstr>
      <vt:lpstr>'3-9-1材料采购（在途物资）'!sheet28_13</vt:lpstr>
      <vt:lpstr>'3-9-1材料采购（在途物资）'!sheet28_14</vt:lpstr>
      <vt:lpstr>'3-9-1材料采购（在途物资）'!sheet28_15</vt:lpstr>
      <vt:lpstr>'3-9-1材料采购（在途物资）'!sheet28_16</vt:lpstr>
      <vt:lpstr>'3-9-1材料采购（在途物资）'!sheet28_17</vt:lpstr>
      <vt:lpstr>'3-9-1材料采购（在途物资）'!sheet28_18</vt:lpstr>
      <vt:lpstr>'3-9-1材料采购（在途物资）'!sheet28_19</vt:lpstr>
      <vt:lpstr>'3-9-1材料采购（在途物资）'!sheet28_2</vt:lpstr>
      <vt:lpstr>基本信息输入表!sheet28_20</vt:lpstr>
      <vt:lpstr>'3-9-1材料采购（在途物资）'!sheet28_21</vt:lpstr>
      <vt:lpstr>基本信息输入表!sheet28_22</vt:lpstr>
      <vt:lpstr>'3-9-1材料采购（在途物资）'!sheet28_23</vt:lpstr>
      <vt:lpstr>基本信息输入表!sheet28_24</vt:lpstr>
      <vt:lpstr>'3-9-1材料采购（在途物资）'!sheet28_25</vt:lpstr>
      <vt:lpstr>'3-9-1材料采购（在途物资）'!sheet28_3</vt:lpstr>
      <vt:lpstr>'3-9-2原材料'!sheet29_1</vt:lpstr>
      <vt:lpstr>'3-9-2原材料'!sheet29_10</vt:lpstr>
      <vt:lpstr>'3-9-2原材料'!sheet29_1002</vt:lpstr>
      <vt:lpstr>'3-9-2原材料'!sheet29_1006</vt:lpstr>
      <vt:lpstr>'3-9-2原材料'!sheet29_11</vt:lpstr>
      <vt:lpstr>'3-9-2原材料'!sheet29_12</vt:lpstr>
      <vt:lpstr>'3-9-2原材料'!sheet29_13</vt:lpstr>
      <vt:lpstr>'3-9-2原材料'!sheet29_14</vt:lpstr>
      <vt:lpstr>'3-9-2原材料'!sheet29_15</vt:lpstr>
      <vt:lpstr>'3-9-2原材料'!sheet29_17</vt:lpstr>
      <vt:lpstr>'3-9-2原材料'!sheet29_18</vt:lpstr>
      <vt:lpstr>'3-9-2原材料'!sheet29_19</vt:lpstr>
      <vt:lpstr>'3-9-2原材料'!sheet29_2</vt:lpstr>
      <vt:lpstr>基本信息输入表!sheet29_20</vt:lpstr>
      <vt:lpstr>'3-9-2原材料'!sheet29_21</vt:lpstr>
      <vt:lpstr>基本信息输入表!sheet29_22</vt:lpstr>
      <vt:lpstr>'3-9-2原材料'!sheet29_23</vt:lpstr>
      <vt:lpstr>基本信息输入表!sheet29_24</vt:lpstr>
      <vt:lpstr>'3-9-2原材料'!sheet29_25</vt:lpstr>
      <vt:lpstr>'3-9-2原材料'!sheet29_3</vt:lpstr>
      <vt:lpstr>索引目录!sheet3_1</vt:lpstr>
      <vt:lpstr>索引目录!sheet3_2</vt:lpstr>
      <vt:lpstr>'3-9-3在库周转材料'!sheet30_1</vt:lpstr>
      <vt:lpstr>'3-9-3在库周转材料'!sheet30_10</vt:lpstr>
      <vt:lpstr>'3-9-3在库周转材料'!sheet30_1002</vt:lpstr>
      <vt:lpstr>'3-9-3在库周转材料'!sheet30_1006</vt:lpstr>
      <vt:lpstr>'3-9-3在库周转材料'!sheet30_11</vt:lpstr>
      <vt:lpstr>'3-9-3在库周转材料'!sheet30_12</vt:lpstr>
      <vt:lpstr>'3-9-3在库周转材料'!sheet30_13</vt:lpstr>
      <vt:lpstr>'3-9-3在库周转材料'!sheet30_14</vt:lpstr>
      <vt:lpstr>'3-9-3在库周转材料'!sheet30_15</vt:lpstr>
      <vt:lpstr>'3-9-3在库周转材料'!sheet30_16</vt:lpstr>
      <vt:lpstr>'3-9-3在库周转材料'!sheet30_17</vt:lpstr>
      <vt:lpstr>'3-9-3在库周转材料'!sheet30_18</vt:lpstr>
      <vt:lpstr>'3-9-3在库周转材料'!sheet30_19</vt:lpstr>
      <vt:lpstr>'3-9-3在库周转材料'!sheet30_2</vt:lpstr>
      <vt:lpstr>基本信息输入表!sheet30_20</vt:lpstr>
      <vt:lpstr>'3-9-3在库周转材料'!sheet30_21</vt:lpstr>
      <vt:lpstr>基本信息输入表!sheet30_22</vt:lpstr>
      <vt:lpstr>'3-9-3在库周转材料'!sheet30_23</vt:lpstr>
      <vt:lpstr>基本信息输入表!sheet30_24</vt:lpstr>
      <vt:lpstr>'3-9-3在库周转材料'!sheet30_25</vt:lpstr>
      <vt:lpstr>'3-9-3在库周转材料'!sheet30_3</vt:lpstr>
      <vt:lpstr>'3-9-4委托加工物资'!sheet31_1</vt:lpstr>
      <vt:lpstr>'3-9-4委托加工物资'!sheet31_10</vt:lpstr>
      <vt:lpstr>'3-9-4委托加工物资'!sheet31_1005</vt:lpstr>
      <vt:lpstr>'3-9-4委托加工物资'!sheet31_11</vt:lpstr>
      <vt:lpstr>'3-9-4委托加工物资'!sheet31_12</vt:lpstr>
      <vt:lpstr>'3-9-4委托加工物资'!sheet31_13</vt:lpstr>
      <vt:lpstr>'3-9-4委托加工物资'!sheet31_14</vt:lpstr>
      <vt:lpstr>'3-9-4委托加工物资'!sheet31_15</vt:lpstr>
      <vt:lpstr>'3-9-4委托加工物资'!sheet31_17</vt:lpstr>
      <vt:lpstr>'3-9-4委托加工物资'!sheet31_18</vt:lpstr>
      <vt:lpstr>'3-9-4委托加工物资'!sheet31_19</vt:lpstr>
      <vt:lpstr>'3-9-4委托加工物资'!sheet31_2</vt:lpstr>
      <vt:lpstr>基本信息输入表!sheet31_20</vt:lpstr>
      <vt:lpstr>'3-9-4委托加工物资'!sheet31_21</vt:lpstr>
      <vt:lpstr>基本信息输入表!sheet31_22</vt:lpstr>
      <vt:lpstr>'3-9-4委托加工物资'!sheet31_23</vt:lpstr>
      <vt:lpstr>基本信息输入表!sheet31_24</vt:lpstr>
      <vt:lpstr>'3-9-4委托加工物资'!sheet31_25</vt:lpstr>
      <vt:lpstr>'3-9-4委托加工物资'!sheet31_3</vt:lpstr>
      <vt:lpstr>'3-9-5产成品（库存商品）'!sheet32_1</vt:lpstr>
      <vt:lpstr>'3-9-5产成品（库存商品）'!sheet32_10</vt:lpstr>
      <vt:lpstr>'3-9-5产成品（库存商品）'!sheet32_1000</vt:lpstr>
      <vt:lpstr>'3-9-5产成品（库存商品）'!sheet32_1006</vt:lpstr>
      <vt:lpstr>'3-9-5产成品（库存商品）'!sheet32_11</vt:lpstr>
      <vt:lpstr>'3-9-5产成品（库存商品）'!sheet32_12</vt:lpstr>
      <vt:lpstr>'3-9-5产成品（库存商品）'!sheet32_13</vt:lpstr>
      <vt:lpstr>'3-9-5产成品（库存商品）'!sheet32_14</vt:lpstr>
      <vt:lpstr>'3-9-5产成品（库存商品）'!sheet32_15</vt:lpstr>
      <vt:lpstr>'3-9-5产成品（库存商品）'!sheet32_17</vt:lpstr>
      <vt:lpstr>'3-9-5产成品（库存商品）'!sheet32_18</vt:lpstr>
      <vt:lpstr>'3-9-5产成品（库存商品）'!sheet32_19</vt:lpstr>
      <vt:lpstr>'3-9-5产成品（库存商品）'!sheet32_2</vt:lpstr>
      <vt:lpstr>基本信息输入表!sheet32_20</vt:lpstr>
      <vt:lpstr>'3-9-5产成品（库存商品）'!sheet32_21</vt:lpstr>
      <vt:lpstr>基本信息输入表!sheet32_22</vt:lpstr>
      <vt:lpstr>'3-9-5产成品（库存商品）'!sheet32_23</vt:lpstr>
      <vt:lpstr>基本信息输入表!sheet32_24</vt:lpstr>
      <vt:lpstr>'3-9-5产成品（库存商品）'!sheet32_25</vt:lpstr>
      <vt:lpstr>'3-9-5产成品（库存商品）'!sheet32_3</vt:lpstr>
      <vt:lpstr>'3-9-6在产品（自制半成品）'!sheet33_1</vt:lpstr>
      <vt:lpstr>'3-9-6在产品（自制半成品）'!sheet33_10</vt:lpstr>
      <vt:lpstr>'3-9-6在产品（自制半成品）'!sheet33_1002</vt:lpstr>
      <vt:lpstr>'3-9-6在产品（自制半成品）'!sheet33_1005</vt:lpstr>
      <vt:lpstr>'3-9-6在产品（自制半成品）'!sheet33_11</vt:lpstr>
      <vt:lpstr>'3-9-6在产品（自制半成品）'!sheet33_12</vt:lpstr>
      <vt:lpstr>'3-9-6在产品（自制半成品）'!sheet33_13</vt:lpstr>
      <vt:lpstr>'3-9-6在产品（自制半成品）'!sheet33_14</vt:lpstr>
      <vt:lpstr>'3-9-6在产品（自制半成品）'!sheet33_15</vt:lpstr>
      <vt:lpstr>'3-9-6在产品（自制半成品）'!sheet33_17</vt:lpstr>
      <vt:lpstr>'3-9-6在产品（自制半成品）'!sheet33_18</vt:lpstr>
      <vt:lpstr>'3-9-6在产品（自制半成品）'!sheet33_19</vt:lpstr>
      <vt:lpstr>'3-9-6在产品（自制半成品）'!sheet33_2</vt:lpstr>
      <vt:lpstr>基本信息输入表!sheet33_20</vt:lpstr>
      <vt:lpstr>'3-9-6在产品（自制半成品）'!sheet33_21</vt:lpstr>
      <vt:lpstr>基本信息输入表!sheet33_22</vt:lpstr>
      <vt:lpstr>'3-9-6在产品（自制半成品）'!sheet33_23</vt:lpstr>
      <vt:lpstr>基本信息输入表!sheet33_24</vt:lpstr>
      <vt:lpstr>'3-9-6在产品（自制半成品）'!sheet33_25</vt:lpstr>
      <vt:lpstr>'3-9-6在产品（自制半成品）'!sheet33_3</vt:lpstr>
      <vt:lpstr>'3-9-7发出商品'!sheet34_1</vt:lpstr>
      <vt:lpstr>'3-9-7发出商品'!sheet34_10</vt:lpstr>
      <vt:lpstr>'3-9-7发出商品'!sheet34_1005</vt:lpstr>
      <vt:lpstr>'3-9-7发出商品'!sheet34_11</vt:lpstr>
      <vt:lpstr>'3-9-7发出商品'!sheet34_12</vt:lpstr>
      <vt:lpstr>'3-9-7发出商品'!sheet34_13</vt:lpstr>
      <vt:lpstr>'3-9-7发出商品'!sheet34_14</vt:lpstr>
      <vt:lpstr>'3-9-7发出商品'!sheet34_15</vt:lpstr>
      <vt:lpstr>'3-9-7发出商品'!sheet34_17</vt:lpstr>
      <vt:lpstr>'3-9-7发出商品'!sheet34_18</vt:lpstr>
      <vt:lpstr>'3-9-7发出商品'!sheet34_19</vt:lpstr>
      <vt:lpstr>'3-9-7发出商品'!sheet34_2</vt:lpstr>
      <vt:lpstr>基本信息输入表!sheet34_20</vt:lpstr>
      <vt:lpstr>'3-9-7发出商品'!sheet34_21</vt:lpstr>
      <vt:lpstr>基本信息输入表!sheet34_22</vt:lpstr>
      <vt:lpstr>'3-9-7发出商品'!sheet34_23</vt:lpstr>
      <vt:lpstr>基本信息输入表!sheet34_24</vt:lpstr>
      <vt:lpstr>'3-9-7发出商品'!sheet34_25</vt:lpstr>
      <vt:lpstr>'3-9-7发出商品'!sheet34_3</vt:lpstr>
      <vt:lpstr>'3-9-8在用周转材料'!sheet35_1</vt:lpstr>
      <vt:lpstr>'3-9-8在用周转材料'!sheet35_1006</vt:lpstr>
      <vt:lpstr>'3-9-8在用周转材料'!sheet35_11</vt:lpstr>
      <vt:lpstr>'3-9-8在用周转材料'!sheet35_13</vt:lpstr>
      <vt:lpstr>'3-9-8在用周转材料'!sheet35_14</vt:lpstr>
      <vt:lpstr>'3-9-8在用周转材料'!sheet35_15</vt:lpstr>
      <vt:lpstr>基本信息输入表!sheet35_16</vt:lpstr>
      <vt:lpstr>'3-9-8在用周转材料'!sheet35_17</vt:lpstr>
      <vt:lpstr>基本信息输入表!sheet35_18</vt:lpstr>
      <vt:lpstr>'3-9-8在用周转材料'!sheet35_19</vt:lpstr>
      <vt:lpstr>'3-9-8在用周转材料'!sheet35_2</vt:lpstr>
      <vt:lpstr>基本信息输入表!sheet35_20</vt:lpstr>
      <vt:lpstr>'3-9-8在用周转材料'!sheet35_21</vt:lpstr>
      <vt:lpstr>'3-9-8在用周转材料'!sheet35_3</vt:lpstr>
      <vt:lpstr>'3-9-8在用周转材料'!sheet35_7</vt:lpstr>
      <vt:lpstr>'3-9-8在用周转材料'!sheet35_8</vt:lpstr>
      <vt:lpstr>'3-9-8在用周转材料'!sheet35_9</vt:lpstr>
      <vt:lpstr>'3-9-9开发产品'!sheet36_1</vt:lpstr>
      <vt:lpstr>'3-9-9开发产品'!sheet36_10</vt:lpstr>
      <vt:lpstr>'3-9-9开发产品'!sheet36_1007</vt:lpstr>
      <vt:lpstr>'3-9-9开发产品'!sheet36_12</vt:lpstr>
      <vt:lpstr>'3-9-9开发产品'!sheet36_13</vt:lpstr>
      <vt:lpstr>'3-9-9开发产品'!sheet36_14</vt:lpstr>
      <vt:lpstr>'3-9-9开发产品'!sheet36_15</vt:lpstr>
      <vt:lpstr>基本信息输入表!sheet36_16</vt:lpstr>
      <vt:lpstr>'3-9-9开发产品'!sheet36_17</vt:lpstr>
      <vt:lpstr>基本信息输入表!sheet36_18</vt:lpstr>
      <vt:lpstr>'3-9-9开发产品'!sheet36_19</vt:lpstr>
      <vt:lpstr>'3-9-9开发产品'!sheet36_2</vt:lpstr>
      <vt:lpstr>基本信息输入表!sheet36_20</vt:lpstr>
      <vt:lpstr>'3-9-9开发产品'!sheet36_21</vt:lpstr>
      <vt:lpstr>'3-9-9开发产品'!sheet36_3</vt:lpstr>
      <vt:lpstr>'3-9-9开发产品'!sheet36_7</vt:lpstr>
      <vt:lpstr>'3-9-9开发产品'!sheet36_8</vt:lpstr>
      <vt:lpstr>'3-9-9开发产品'!sheet36_9</vt:lpstr>
      <vt:lpstr>'3-9-10开发成本'!sheet37_1</vt:lpstr>
      <vt:lpstr>'3-9-10开发成本'!sheet37_10</vt:lpstr>
      <vt:lpstr>'3-9-10开发成本'!sheet37_1000</vt:lpstr>
      <vt:lpstr>'3-9-10开发成本'!sheet37_1007</vt:lpstr>
      <vt:lpstr>'3-9-10开发成本'!sheet37_12</vt:lpstr>
      <vt:lpstr>'3-9-10开发成本'!sheet37_13</vt:lpstr>
      <vt:lpstr>'3-9-10开发成本'!sheet37_14</vt:lpstr>
      <vt:lpstr>'3-9-10开发成本'!sheet37_15</vt:lpstr>
      <vt:lpstr>'3-9-10开发成本'!sheet37_16</vt:lpstr>
      <vt:lpstr>基本信息输入表!sheet37_17</vt:lpstr>
      <vt:lpstr>'3-9-10开发成本'!sheet37_18</vt:lpstr>
      <vt:lpstr>基本信息输入表!sheet37_19</vt:lpstr>
      <vt:lpstr>'3-9-10开发成本'!sheet37_2</vt:lpstr>
      <vt:lpstr>'3-9-10开发成本'!sheet37_20</vt:lpstr>
      <vt:lpstr>基本信息输入表!sheet37_21</vt:lpstr>
      <vt:lpstr>'3-9-10开发成本'!sheet37_22</vt:lpstr>
      <vt:lpstr>'3-9-10开发成本'!sheet37_3</vt:lpstr>
      <vt:lpstr>'3-9-10开发成本'!sheet37_7</vt:lpstr>
      <vt:lpstr>'3-9-10开发成本'!sheet37_8</vt:lpstr>
      <vt:lpstr>'3-9-10开发成本'!sheet37_9</vt:lpstr>
      <vt:lpstr>'3-9-11消耗性生物资产'!sheet38_1</vt:lpstr>
      <vt:lpstr>'3-9-11消耗性生物资产'!sheet38_10</vt:lpstr>
      <vt:lpstr>'3-9-11消耗性生物资产'!sheet38_1000</vt:lpstr>
      <vt:lpstr>'3-9-11消耗性生物资产'!sheet38_1006</vt:lpstr>
      <vt:lpstr>'3-9-11消耗性生物资产'!sheet38_11</vt:lpstr>
      <vt:lpstr>'3-9-11消耗性生物资产'!sheet38_12</vt:lpstr>
      <vt:lpstr>'3-9-11消耗性生物资产'!sheet38_13</vt:lpstr>
      <vt:lpstr>'3-9-11消耗性生物资产'!sheet38_14</vt:lpstr>
      <vt:lpstr>'3-9-11消耗性生物资产'!sheet38_15</vt:lpstr>
      <vt:lpstr>'3-9-11消耗性生物资产'!sheet38_17</vt:lpstr>
      <vt:lpstr>'3-9-11消耗性生物资产'!sheet38_18</vt:lpstr>
      <vt:lpstr>'3-9-11消耗性生物资产'!sheet38_19</vt:lpstr>
      <vt:lpstr>'3-9-11消耗性生物资产'!sheet38_2</vt:lpstr>
      <vt:lpstr>基本信息输入表!sheet38_20</vt:lpstr>
      <vt:lpstr>'3-9-11消耗性生物资产'!sheet38_21</vt:lpstr>
      <vt:lpstr>基本信息输入表!sheet38_22</vt:lpstr>
      <vt:lpstr>'3-9-11消耗性生物资产'!sheet38_23</vt:lpstr>
      <vt:lpstr>基本信息输入表!sheet38_24</vt:lpstr>
      <vt:lpstr>'3-9-11消耗性生物资产'!sheet38_25</vt:lpstr>
      <vt:lpstr>'3-9-11消耗性生物资产'!sheet38_3</vt:lpstr>
      <vt:lpstr>'3-9-12工程施工'!sheet39_1</vt:lpstr>
      <vt:lpstr>'3-9-12工程施工'!sheet39_10</vt:lpstr>
      <vt:lpstr>'3-9-12工程施工'!sheet39_1000</vt:lpstr>
      <vt:lpstr>'3-9-12工程施工'!sheet39_1001</vt:lpstr>
      <vt:lpstr>'3-9-12工程施工'!sheet39_11</vt:lpstr>
      <vt:lpstr>'3-9-12工程施工'!sheet39_12</vt:lpstr>
      <vt:lpstr>'3-9-12工程施工'!sheet39_13</vt:lpstr>
      <vt:lpstr>'3-9-12工程施工'!sheet39_14</vt:lpstr>
      <vt:lpstr>'3-9-12工程施工'!sheet39_16</vt:lpstr>
      <vt:lpstr>'3-9-12工程施工'!sheet39_17</vt:lpstr>
      <vt:lpstr>'3-9-12工程施工'!sheet39_19</vt:lpstr>
      <vt:lpstr>'3-9-12工程施工'!sheet39_2</vt:lpstr>
      <vt:lpstr>'3-9-12工程施工'!sheet39_20</vt:lpstr>
      <vt:lpstr>'3-9-12工程施工'!sheet39_22</vt:lpstr>
      <vt:lpstr>'3-9-12工程施工'!sheet39_23</vt:lpstr>
      <vt:lpstr>'3-9-12工程施工'!sheet39_25</vt:lpstr>
      <vt:lpstr>'3-9-12工程施工'!sheet39_26</vt:lpstr>
      <vt:lpstr>'3-9-12工程施工'!sheet39_27</vt:lpstr>
      <vt:lpstr>'3-9-12工程施工'!sheet39_29</vt:lpstr>
      <vt:lpstr>'3-9-12工程施工'!sheet39_30</vt:lpstr>
      <vt:lpstr>'3-9-12工程施工'!sheet39_32</vt:lpstr>
      <vt:lpstr>'3-9-12工程施工'!sheet39_33</vt:lpstr>
      <vt:lpstr>'3-9-12工程施工'!sheet39_35</vt:lpstr>
      <vt:lpstr>'3-9-12工程施工'!sheet39_36</vt:lpstr>
      <vt:lpstr>'3-9-12工程施工'!sheet39_38</vt:lpstr>
      <vt:lpstr>'3-9-12工程施工'!sheet39_39</vt:lpstr>
      <vt:lpstr>'3-9-12工程施工'!sheet39_41</vt:lpstr>
      <vt:lpstr>'3-9-12工程施工'!sheet39_42</vt:lpstr>
      <vt:lpstr>'3-9-12工程施工'!sheet39_44</vt:lpstr>
      <vt:lpstr>'3-9-12工程施工'!sheet39_45</vt:lpstr>
      <vt:lpstr>'3-9-12工程施工'!sheet39_46</vt:lpstr>
      <vt:lpstr>'3-9-12工程施工'!sheet39_47</vt:lpstr>
      <vt:lpstr>'3-9-12工程施工'!sheet39_48</vt:lpstr>
      <vt:lpstr>'3-9-12工程施工'!sheet39_49</vt:lpstr>
      <vt:lpstr>'3-9-12工程施工'!sheet39_51</vt:lpstr>
      <vt:lpstr>'3-9-12工程施工'!sheet39_52</vt:lpstr>
      <vt:lpstr>'3-9-12工程施工'!sheet39_54</vt:lpstr>
      <vt:lpstr>'3-9-12工程施工'!sheet39_55</vt:lpstr>
      <vt:lpstr>'3-9-12工程施工'!sheet39_57</vt:lpstr>
      <vt:lpstr>基本信息输入表!sheet39_58</vt:lpstr>
      <vt:lpstr>'3-9-12工程施工'!sheet39_59</vt:lpstr>
      <vt:lpstr>基本信息输入表!sheet39_60</vt:lpstr>
      <vt:lpstr>'3-9-12工程施工'!sheet39_61</vt:lpstr>
      <vt:lpstr>'3-9-12工程施工'!sheet39_62</vt:lpstr>
      <vt:lpstr>'3-9-12工程施工'!sheet39_9</vt:lpstr>
      <vt:lpstr>基本信息输入表!sheet4_1</vt:lpstr>
      <vt:lpstr>基本信息输入表!sheet4_2</vt:lpstr>
      <vt:lpstr>'3-10一年到期非流动资产'!sheet40_1</vt:lpstr>
      <vt:lpstr>'3-10一年到期非流动资产'!sheet40_10</vt:lpstr>
      <vt:lpstr>'3-10一年到期非流动资产'!sheet40_1000</vt:lpstr>
      <vt:lpstr>基本信息输入表!sheet40_11</vt:lpstr>
      <vt:lpstr>'3-10一年到期非流动资产'!sheet40_12</vt:lpstr>
      <vt:lpstr>'3-10一年到期非流动资产'!sheet40_2</vt:lpstr>
      <vt:lpstr>'3-10一年到期非流动资产'!sheet40_5</vt:lpstr>
      <vt:lpstr>'3-10一年到期非流动资产'!sheet40_6</vt:lpstr>
      <vt:lpstr>基本信息输入表!sheet40_7</vt:lpstr>
      <vt:lpstr>'3-10一年到期非流动资产'!sheet40_8</vt:lpstr>
      <vt:lpstr>基本信息输入表!sheet40_9</vt:lpstr>
      <vt:lpstr>'3-11其他流动资产'!sheet41_1</vt:lpstr>
      <vt:lpstr>基本信息输入表!sheet41_10</vt:lpstr>
      <vt:lpstr>'3-11其他流动资产'!sheet41_1000</vt:lpstr>
      <vt:lpstr>'3-11其他流动资产'!sheet41_11</vt:lpstr>
      <vt:lpstr>基本信息输入表!sheet41_12</vt:lpstr>
      <vt:lpstr>'3-11其他流动资产'!sheet41_13</vt:lpstr>
      <vt:lpstr>基本信息输入表!sheet41_14</vt:lpstr>
      <vt:lpstr>'3-11其他流动资产'!sheet41_15</vt:lpstr>
      <vt:lpstr>'3-11其他流动资产'!sheet41_2</vt:lpstr>
      <vt:lpstr>'3-11其他流动资产'!sheet41_5</vt:lpstr>
      <vt:lpstr>'3-11其他流动资产'!sheet41_6</vt:lpstr>
      <vt:lpstr>'3-11其他流动资产'!sheet41_8</vt:lpstr>
      <vt:lpstr>'3-11其他流动资产'!sheet41_9</vt:lpstr>
      <vt:lpstr>'3-12合同资产'!sheet42_1</vt:lpstr>
      <vt:lpstr>'3-12合同资产'!sheet42_10</vt:lpstr>
      <vt:lpstr>'3-12合同资产'!sheet42_1000</vt:lpstr>
      <vt:lpstr>'3-12合同资产'!sheet42_1001</vt:lpstr>
      <vt:lpstr>'3-12合同资产'!sheet42_11</vt:lpstr>
      <vt:lpstr>'3-12合同资产'!sheet42_12</vt:lpstr>
      <vt:lpstr>'3-12合同资产'!sheet42_13</vt:lpstr>
      <vt:lpstr>'3-12合同资产'!sheet42_2</vt:lpstr>
      <vt:lpstr>'3-12合同资产'!sheet42_4</vt:lpstr>
      <vt:lpstr>'3-12合同资产'!sheet42_6</vt:lpstr>
      <vt:lpstr>'3-12合同资产'!sheet42_7</vt:lpstr>
      <vt:lpstr>'3-12合同资产'!sheet42_9</vt:lpstr>
      <vt:lpstr>'4-非流动资产汇总'!sheet43_1</vt:lpstr>
      <vt:lpstr>'4-非流动资产汇总'!sheet43_10</vt:lpstr>
      <vt:lpstr>'4-11油气资产'!sheet43_100</vt:lpstr>
      <vt:lpstr>'4-11油气资产'!sheet43_101</vt:lpstr>
      <vt:lpstr>'4-非流动资产汇总'!sheet43_102</vt:lpstr>
      <vt:lpstr>'4-非流动资产汇总'!sheet43_103</vt:lpstr>
      <vt:lpstr>'4-11油气资产'!sheet43_104</vt:lpstr>
      <vt:lpstr>'4-11油气资产'!sheet43_105</vt:lpstr>
      <vt:lpstr>'4-非流动资产汇总'!sheet43_106</vt:lpstr>
      <vt:lpstr>'4-非流动资产汇总'!sheet43_107</vt:lpstr>
      <vt:lpstr>'4-非流动资产汇总'!sheet43_108</vt:lpstr>
      <vt:lpstr>'4-非流动资产汇总'!sheet43_109</vt:lpstr>
      <vt:lpstr>'4-2持有到期投资'!sheet43_11</vt:lpstr>
      <vt:lpstr>'4-12无形资产汇总'!sheet43_110</vt:lpstr>
      <vt:lpstr>'4-12无形资产汇总'!sheet43_111</vt:lpstr>
      <vt:lpstr>'4-非流动资产汇总'!sheet43_112</vt:lpstr>
      <vt:lpstr>'4-非流动资产汇总'!sheet43_113</vt:lpstr>
      <vt:lpstr>'4-12无形资产汇总'!sheet43_114</vt:lpstr>
      <vt:lpstr>'4-12无形资产汇总'!sheet43_115</vt:lpstr>
      <vt:lpstr>'4-非流动资产汇总'!sheet43_116</vt:lpstr>
      <vt:lpstr>'4-非流动资产汇总'!sheet43_117</vt:lpstr>
      <vt:lpstr>'4-12无形资产汇总'!sheet43_118</vt:lpstr>
      <vt:lpstr>'4-12无形资产汇总'!sheet43_119</vt:lpstr>
      <vt:lpstr>'4-2持有到期投资'!sheet43_12</vt:lpstr>
      <vt:lpstr>'4-非流动资产汇总'!sheet43_120</vt:lpstr>
      <vt:lpstr>'4-非流动资产汇总'!sheet43_121</vt:lpstr>
      <vt:lpstr>'4-12无形资产汇总'!sheet43_122</vt:lpstr>
      <vt:lpstr>'4-12无形资产汇总'!sheet43_123</vt:lpstr>
      <vt:lpstr>'4-非流动资产汇总'!sheet43_124</vt:lpstr>
      <vt:lpstr>'4-非流动资产汇总'!sheet43_125</vt:lpstr>
      <vt:lpstr>'4-13开发支出'!sheet43_126</vt:lpstr>
      <vt:lpstr>'4-13开发支出'!sheet43_127</vt:lpstr>
      <vt:lpstr>'4-非流动资产汇总'!sheet43_128</vt:lpstr>
      <vt:lpstr>'4-非流动资产汇总'!sheet43_129</vt:lpstr>
      <vt:lpstr>'4-非流动资产汇总'!sheet43_13</vt:lpstr>
      <vt:lpstr>'4-14商誉'!sheet43_130</vt:lpstr>
      <vt:lpstr>'4-14商誉'!sheet43_131</vt:lpstr>
      <vt:lpstr>'4-非流动资产汇总'!sheet43_132</vt:lpstr>
      <vt:lpstr>'4-非流动资产汇总'!sheet43_133</vt:lpstr>
      <vt:lpstr>'4-15长期待摊费用'!sheet43_134</vt:lpstr>
      <vt:lpstr>'4-15长期待摊费用'!sheet43_135</vt:lpstr>
      <vt:lpstr>'4-非流动资产汇总'!sheet43_136</vt:lpstr>
      <vt:lpstr>'4-非流动资产汇总'!sheet43_137</vt:lpstr>
      <vt:lpstr>'4-16递延所得税资产'!sheet43_138</vt:lpstr>
      <vt:lpstr>'4-16递延所得税资产'!sheet43_139</vt:lpstr>
      <vt:lpstr>'4-非流动资产汇总'!sheet43_14</vt:lpstr>
      <vt:lpstr>'4-非流动资产汇总'!sheet43_140</vt:lpstr>
      <vt:lpstr>'4-非流动资产汇总'!sheet43_141</vt:lpstr>
      <vt:lpstr>'4-17其他非流动资产'!sheet43_142</vt:lpstr>
      <vt:lpstr>'4-17其他非流动资产'!sheet43_143</vt:lpstr>
      <vt:lpstr>'4-非流动资产汇总'!sheet43_144</vt:lpstr>
      <vt:lpstr>'4-非流动资产汇总'!sheet43_145</vt:lpstr>
      <vt:lpstr>'4-非流动资产汇总'!sheet43_146</vt:lpstr>
      <vt:lpstr>'4-非流动资产汇总'!sheet43_147</vt:lpstr>
      <vt:lpstr>基本信息输入表!sheet43_148</vt:lpstr>
      <vt:lpstr>'4-非流动资产汇总'!sheet43_149</vt:lpstr>
      <vt:lpstr>'4-2持有到期投资'!sheet43_15</vt:lpstr>
      <vt:lpstr>'4-2持有到期投资'!sheet43_16</vt:lpstr>
      <vt:lpstr>'4-非流动资产汇总'!sheet43_17</vt:lpstr>
      <vt:lpstr>'4-非流动资产汇总'!sheet43_18</vt:lpstr>
      <vt:lpstr>'4-3长期应收'!sheet43_19</vt:lpstr>
      <vt:lpstr>'4-非流动资产汇总'!sheet43_2</vt:lpstr>
      <vt:lpstr>'4-3长期应收'!sheet43_20</vt:lpstr>
      <vt:lpstr>'4-非流动资产汇总'!sheet43_21</vt:lpstr>
      <vt:lpstr>'4-非流动资产汇总'!sheet43_22</vt:lpstr>
      <vt:lpstr>'4-4股权投资'!sheet43_23</vt:lpstr>
      <vt:lpstr>'4-4股权投资'!sheet43_24</vt:lpstr>
      <vt:lpstr>'4-非流动资产汇总'!sheet43_25</vt:lpstr>
      <vt:lpstr>'4-非流动资产汇总'!sheet43_26</vt:lpstr>
      <vt:lpstr>'4-4股权投资'!sheet43_27</vt:lpstr>
      <vt:lpstr>'4-4股权投资'!sheet43_28</vt:lpstr>
      <vt:lpstr>'4-非流动资产汇总'!sheet43_29</vt:lpstr>
      <vt:lpstr>'4-1可供出售金融资产汇总'!sheet43_3</vt:lpstr>
      <vt:lpstr>'4-非流动资产汇总'!sheet43_30</vt:lpstr>
      <vt:lpstr>'4-4股权投资'!sheet43_31</vt:lpstr>
      <vt:lpstr>'4-4股权投资'!sheet43_32</vt:lpstr>
      <vt:lpstr>'4-非流动资产汇总'!sheet43_33</vt:lpstr>
      <vt:lpstr>'4-非流动资产汇总'!sheet43_34</vt:lpstr>
      <vt:lpstr>'4-5投资性房地产汇总'!sheet43_35</vt:lpstr>
      <vt:lpstr>'4-5投资性房地产汇总'!sheet43_36</vt:lpstr>
      <vt:lpstr>'4-非流动资产汇总'!sheet43_37</vt:lpstr>
      <vt:lpstr>'4-非流动资产汇总'!sheet43_38</vt:lpstr>
      <vt:lpstr>'4-5投资性房地产汇总'!sheet43_39</vt:lpstr>
      <vt:lpstr>'4-1可供出售金融资产汇总'!sheet43_4</vt:lpstr>
      <vt:lpstr>'4-非流动资产汇总'!sheet43_40</vt:lpstr>
      <vt:lpstr>'4-非流动资产汇总'!sheet43_41</vt:lpstr>
      <vt:lpstr>'4-5投资性房地产汇总'!sheet43_42</vt:lpstr>
      <vt:lpstr>'4-非流动资产汇总'!sheet43_43</vt:lpstr>
      <vt:lpstr>'4-非流动资产汇总'!sheet43_44</vt:lpstr>
      <vt:lpstr>'4-非流动资产汇总'!sheet43_47</vt:lpstr>
      <vt:lpstr>'4-非流动资产汇总'!sheet43_48</vt:lpstr>
      <vt:lpstr>'4-非流动资产汇总'!sheet43_5</vt:lpstr>
      <vt:lpstr>'4-非流动资产汇总'!sheet43_51</vt:lpstr>
      <vt:lpstr>'4-非流动资产汇总'!sheet43_52</vt:lpstr>
      <vt:lpstr>'4-非流动资产汇总'!sheet43_55</vt:lpstr>
      <vt:lpstr>'4-非流动资产汇总'!sheet43_56</vt:lpstr>
      <vt:lpstr>'4-非流动资产汇总'!sheet43_59</vt:lpstr>
      <vt:lpstr>'4-非流动资产汇总'!sheet43_6</vt:lpstr>
      <vt:lpstr>'4-非流动资产汇总'!sheet43_60</vt:lpstr>
      <vt:lpstr>'4-非流动资产汇总'!sheet43_61</vt:lpstr>
      <vt:lpstr>'4-非流动资产汇总'!sheet43_62</vt:lpstr>
      <vt:lpstr>'4-非流动资产汇总'!sheet43_65</vt:lpstr>
      <vt:lpstr>'4-非流动资产汇总'!sheet43_66</vt:lpstr>
      <vt:lpstr>'4-非流动资产汇总'!sheet43_69</vt:lpstr>
      <vt:lpstr>'4-2持有到期投资'!sheet43_7</vt:lpstr>
      <vt:lpstr>'4-非流动资产汇总'!sheet43_70</vt:lpstr>
      <vt:lpstr>'4-非流动资产汇总'!sheet43_73</vt:lpstr>
      <vt:lpstr>'4-非流动资产汇总'!sheet43_74</vt:lpstr>
      <vt:lpstr>'4-非流动资产汇总'!sheet43_77</vt:lpstr>
      <vt:lpstr>'4-非流动资产汇总'!sheet43_78</vt:lpstr>
      <vt:lpstr>'4-2持有到期投资'!sheet43_8</vt:lpstr>
      <vt:lpstr>'4-非流动资产汇总'!sheet43_80</vt:lpstr>
      <vt:lpstr>'4-非流动资产汇总'!sheet43_81</vt:lpstr>
      <vt:lpstr>'4-非流动资产汇总'!sheet43_82</vt:lpstr>
      <vt:lpstr>'4-非流动资产汇总'!sheet43_83</vt:lpstr>
      <vt:lpstr>'4-7在建工程汇总'!sheet43_84</vt:lpstr>
      <vt:lpstr>'4-7在建工程汇总'!sheet43_85</vt:lpstr>
      <vt:lpstr>'4-非流动资产汇总'!sheet43_86</vt:lpstr>
      <vt:lpstr>'4-非流动资产汇总'!sheet43_87</vt:lpstr>
      <vt:lpstr>'4-8工程物资'!sheet43_88</vt:lpstr>
      <vt:lpstr>'4-8工程物资'!sheet43_89</vt:lpstr>
      <vt:lpstr>'4-非流动资产汇总'!sheet43_9</vt:lpstr>
      <vt:lpstr>'4-非流动资产汇总'!sheet43_90</vt:lpstr>
      <vt:lpstr>'4-非流动资产汇总'!sheet43_91</vt:lpstr>
      <vt:lpstr>'4-9固定资产清理'!sheet43_92</vt:lpstr>
      <vt:lpstr>'4-9固定资产清理'!sheet43_93</vt:lpstr>
      <vt:lpstr>'4-非流动资产汇总'!sheet43_94</vt:lpstr>
      <vt:lpstr>'4-非流动资产汇总'!sheet43_95</vt:lpstr>
      <vt:lpstr>'4-10生产性生物资产'!sheet43_96</vt:lpstr>
      <vt:lpstr>'4-10生产性生物资产'!sheet43_97</vt:lpstr>
      <vt:lpstr>'4-非流动资产汇总'!sheet43_98</vt:lpstr>
      <vt:lpstr>'4-非流动资产汇总'!sheet43_99</vt:lpstr>
      <vt:lpstr>'4-1可供出售金融资产汇总'!sheet44_1</vt:lpstr>
      <vt:lpstr>'4-1可供出售金融资产汇总'!sheet44_10</vt:lpstr>
      <vt:lpstr>'4-1-2可出售-债券'!sheet44_11</vt:lpstr>
      <vt:lpstr>'4-1可供出售金融资产汇总'!sheet44_12</vt:lpstr>
      <vt:lpstr>'4-1可供出售金融资产汇总'!sheet44_13</vt:lpstr>
      <vt:lpstr>'4-1可供出售金融资产汇总'!sheet44_14</vt:lpstr>
      <vt:lpstr>'4-1-3可出售-其他'!sheet44_15</vt:lpstr>
      <vt:lpstr>'4-1可供出售金融资产汇总'!sheet44_16</vt:lpstr>
      <vt:lpstr>'4-1-3可出售-其他'!sheet44_17</vt:lpstr>
      <vt:lpstr>'4-1可供出售金融资产汇总'!sheet44_18</vt:lpstr>
      <vt:lpstr>'4-1可供出售金融资产汇总'!sheet44_19</vt:lpstr>
      <vt:lpstr>'4-1可供出售金融资产汇总'!sheet44_2</vt:lpstr>
      <vt:lpstr>'4-1可供出售金融资产汇总'!sheet44_20</vt:lpstr>
      <vt:lpstr>'4-1可供出售金融资产汇总'!sheet44_21</vt:lpstr>
      <vt:lpstr>'4-1可供出售金融资产汇总'!sheet44_22</vt:lpstr>
      <vt:lpstr>'4-1可供出售金融资产汇总'!sheet44_23</vt:lpstr>
      <vt:lpstr>'4-1可供出售金融资产汇总'!sheet44_24</vt:lpstr>
      <vt:lpstr>基本信息输入表!sheet44_25</vt:lpstr>
      <vt:lpstr>'4-1可供出售金融资产汇总'!sheet44_26</vt:lpstr>
      <vt:lpstr>'4-1-1可出售-股票'!sheet44_3</vt:lpstr>
      <vt:lpstr>'4-1可供出售金融资产汇总'!sheet44_4</vt:lpstr>
      <vt:lpstr>'4-1-1可出售-股票'!sheet44_5</vt:lpstr>
      <vt:lpstr>'4-1可供出售金融资产汇总'!sheet44_6</vt:lpstr>
      <vt:lpstr>'4-1可供出售金融资产汇总'!sheet44_7</vt:lpstr>
      <vt:lpstr>'4-1可供出售金融资产汇总'!sheet44_8</vt:lpstr>
      <vt:lpstr>'4-1-2可出售-债券'!sheet44_9</vt:lpstr>
      <vt:lpstr>'4-1-1可出售-股票'!sheet45_1</vt:lpstr>
      <vt:lpstr>'4-1-1可出售-股票'!sheet45_10</vt:lpstr>
      <vt:lpstr>'4-1-1可出售-股票'!sheet45_1000</vt:lpstr>
      <vt:lpstr>'4-1-1可出售-股票'!sheet45_11</vt:lpstr>
      <vt:lpstr>'4-1-1可出售-股票'!sheet45_12</vt:lpstr>
      <vt:lpstr>基本信息输入表!sheet45_13</vt:lpstr>
      <vt:lpstr>'4-1-1可出售-股票'!sheet45_14</vt:lpstr>
      <vt:lpstr>基本信息输入表!sheet45_15</vt:lpstr>
      <vt:lpstr>'4-1-1可出售-股票'!sheet45_16</vt:lpstr>
      <vt:lpstr>基本信息输入表!sheet45_17</vt:lpstr>
      <vt:lpstr>'4-1-1可出售-股票'!sheet45_18</vt:lpstr>
      <vt:lpstr>'4-1-1可出售-股票'!sheet45_2</vt:lpstr>
      <vt:lpstr>'4-1-1可出售-股票'!sheet45_4</vt:lpstr>
      <vt:lpstr>'4-1-1可出售-股票'!sheet45_5</vt:lpstr>
      <vt:lpstr>'4-1-1可出售-股票'!sheet45_7</vt:lpstr>
      <vt:lpstr>'4-1-1可出售-股票'!sheet45_8</vt:lpstr>
      <vt:lpstr>'4-1-2可出售-债券'!sheet46_1</vt:lpstr>
      <vt:lpstr>'4-1-2可出售-债券'!sheet46_10</vt:lpstr>
      <vt:lpstr>'4-1-2可出售-债券'!sheet46_1000</vt:lpstr>
      <vt:lpstr>'4-1-2可出售-债券'!sheet46_11</vt:lpstr>
      <vt:lpstr>'4-1-2可出售-债券'!sheet46_12</vt:lpstr>
      <vt:lpstr>基本信息输入表!sheet46_13</vt:lpstr>
      <vt:lpstr>'4-1-2可出售-债券'!sheet46_14</vt:lpstr>
      <vt:lpstr>基本信息输入表!sheet46_15</vt:lpstr>
      <vt:lpstr>'4-1-2可出售-债券'!sheet46_16</vt:lpstr>
      <vt:lpstr>基本信息输入表!sheet46_17</vt:lpstr>
      <vt:lpstr>'4-1-2可出售-债券'!sheet46_18</vt:lpstr>
      <vt:lpstr>'4-1-2可出售-债券'!sheet46_2</vt:lpstr>
      <vt:lpstr>'4-1-2可出售-债券'!sheet46_4</vt:lpstr>
      <vt:lpstr>'4-1-2可出售-债券'!sheet46_5</vt:lpstr>
      <vt:lpstr>'4-1-2可出售-债券'!sheet46_7</vt:lpstr>
      <vt:lpstr>'4-1-2可出售-债券'!sheet46_8</vt:lpstr>
      <vt:lpstr>'4-1-3可出售-其他'!sheet47_1</vt:lpstr>
      <vt:lpstr>'4-1-3可出售-其他'!sheet47_10</vt:lpstr>
      <vt:lpstr>'4-1-3可出售-其他'!sheet47_1000</vt:lpstr>
      <vt:lpstr>'4-1-3可出售-其他'!sheet47_11</vt:lpstr>
      <vt:lpstr>'4-1-3可出售-其他'!sheet47_12</vt:lpstr>
      <vt:lpstr>基本信息输入表!sheet47_13</vt:lpstr>
      <vt:lpstr>'4-1-3可出售-其他'!sheet47_14</vt:lpstr>
      <vt:lpstr>基本信息输入表!sheet47_15</vt:lpstr>
      <vt:lpstr>'4-1-3可出售-其他'!sheet47_16</vt:lpstr>
      <vt:lpstr>基本信息输入表!sheet47_17</vt:lpstr>
      <vt:lpstr>'4-1-3可出售-其他'!sheet47_18</vt:lpstr>
      <vt:lpstr>'4-1-3可出售-其他'!sheet47_2</vt:lpstr>
      <vt:lpstr>'4-1-3可出售-其他'!sheet47_4</vt:lpstr>
      <vt:lpstr>'4-1-3可出售-其他'!sheet47_5</vt:lpstr>
      <vt:lpstr>'4-1-3可出售-其他'!sheet47_7</vt:lpstr>
      <vt:lpstr>'4-1-3可出售-其他'!sheet47_8</vt:lpstr>
      <vt:lpstr>'4-2持有到期投资'!sheet48_1</vt:lpstr>
      <vt:lpstr>基本信息输入表!sheet48_10</vt:lpstr>
      <vt:lpstr>'4-2持有到期投资'!sheet48_1000</vt:lpstr>
      <vt:lpstr>'4-2持有到期投资'!sheet48_11</vt:lpstr>
      <vt:lpstr>基本信息输入表!sheet48_12</vt:lpstr>
      <vt:lpstr>'4-2持有到期投资'!sheet48_13</vt:lpstr>
      <vt:lpstr>基本信息输入表!sheet48_14</vt:lpstr>
      <vt:lpstr>'4-2持有到期投资'!sheet48_15</vt:lpstr>
      <vt:lpstr>'4-2持有到期投资'!sheet48_2</vt:lpstr>
      <vt:lpstr>'4-2持有到期投资'!sheet48_4</vt:lpstr>
      <vt:lpstr>'4-2持有到期投资'!sheet48_6</vt:lpstr>
      <vt:lpstr>'4-2持有到期投资'!sheet48_7</vt:lpstr>
      <vt:lpstr>'4-2持有到期投资'!sheet48_9</vt:lpstr>
      <vt:lpstr>'4-3长期应收'!sheet49_1</vt:lpstr>
      <vt:lpstr>'4-3长期应收'!sheet49_10</vt:lpstr>
      <vt:lpstr>'4-3长期应收'!sheet49_1000</vt:lpstr>
      <vt:lpstr>sheet49_1001</vt:lpstr>
      <vt:lpstr>'4-3长期应收'!sheet49_11</vt:lpstr>
      <vt:lpstr>'4-3长期应收'!sheet49_12</vt:lpstr>
      <vt:lpstr>基本信息输入表!sheet49_13</vt:lpstr>
      <vt:lpstr>'4-3长期应收'!sheet49_14</vt:lpstr>
      <vt:lpstr>基本信息输入表!sheet49_15</vt:lpstr>
      <vt:lpstr>'4-3长期应收'!sheet49_16</vt:lpstr>
      <vt:lpstr>基本信息输入表!sheet49_17</vt:lpstr>
      <vt:lpstr>'4-3长期应收'!sheet49_18</vt:lpstr>
      <vt:lpstr>'4-3长期应收'!sheet49_2</vt:lpstr>
      <vt:lpstr>'4-3长期应收'!sheet49_4</vt:lpstr>
      <vt:lpstr>'4-3长期应收'!sheet49_5</vt:lpstr>
      <vt:lpstr>'4-3长期应收'!sheet49_7</vt:lpstr>
      <vt:lpstr>'4-3长期应收'!sheet49_8</vt:lpstr>
      <vt:lpstr>企业基本情况表!sheet5_1</vt:lpstr>
      <vt:lpstr>'4-4股权投资'!sheet50_1</vt:lpstr>
      <vt:lpstr>基本信息输入表!sheet50_10</vt:lpstr>
      <vt:lpstr>'4-4股权投资'!sheet50_1000</vt:lpstr>
      <vt:lpstr>'4-4股权投资'!sheet50_11</vt:lpstr>
      <vt:lpstr>基本信息输入表!sheet50_12</vt:lpstr>
      <vt:lpstr>'4-4股权投资'!sheet50_13</vt:lpstr>
      <vt:lpstr>'4-4股权投资'!sheet50_2</vt:lpstr>
      <vt:lpstr>'4-4股权投资'!sheet50_5</vt:lpstr>
      <vt:lpstr>'4-4股权投资'!sheet50_6</vt:lpstr>
      <vt:lpstr>基本信息输入表!sheet50_8</vt:lpstr>
      <vt:lpstr>'4-4股权投资'!sheet50_9</vt:lpstr>
      <vt:lpstr>'4-5投资性房地产汇总'!sheet51_1</vt:lpstr>
      <vt:lpstr>'4-5投资性房地产汇总'!sheet51_10</vt:lpstr>
      <vt:lpstr>'4-5-2投资性房地产（公允计量）'!sheet51_11</vt:lpstr>
      <vt:lpstr>'4-5投资性房地产汇总'!sheet51_12</vt:lpstr>
      <vt:lpstr>'4-5-2投资性房地产（公允计量）'!sheet51_13</vt:lpstr>
      <vt:lpstr>'4-5投资性房地产汇总'!sheet51_14</vt:lpstr>
      <vt:lpstr>'4-5投资性房地产汇总'!sheet51_15</vt:lpstr>
      <vt:lpstr>'4-5投资性房地产汇总'!sheet51_16</vt:lpstr>
      <vt:lpstr>'4-5-3投资性地产（成本计量）'!sheet51_17</vt:lpstr>
      <vt:lpstr>'4-5投资性房地产汇总'!sheet51_18</vt:lpstr>
      <vt:lpstr>'4-5-3投资性地产（成本计量）'!sheet51_19</vt:lpstr>
      <vt:lpstr>'4-5投资性房地产汇总'!sheet51_2</vt:lpstr>
      <vt:lpstr>'4-5投资性房地产汇总'!sheet51_20</vt:lpstr>
      <vt:lpstr>'4-5-3投资性地产（成本计量）'!sheet51_21</vt:lpstr>
      <vt:lpstr>'4-5投资性房地产汇总'!sheet51_22</vt:lpstr>
      <vt:lpstr>'4-5投资性房地产汇总'!sheet51_23</vt:lpstr>
      <vt:lpstr>'4-5投资性房地产汇总'!sheet51_24</vt:lpstr>
      <vt:lpstr>'4-5-4投资性地产（公允计量）'!sheet51_25</vt:lpstr>
      <vt:lpstr>'4-5投资性房地产汇总'!sheet51_26</vt:lpstr>
      <vt:lpstr>'4-5-4投资性地产（公允计量）'!sheet51_27</vt:lpstr>
      <vt:lpstr>'4-5投资性房地产汇总'!sheet51_28</vt:lpstr>
      <vt:lpstr>'4-5投资性房地产汇总'!sheet51_29</vt:lpstr>
      <vt:lpstr>'4-5-1投资性房地产（成本计量）'!sheet51_3</vt:lpstr>
      <vt:lpstr>'4-5投资性房地产汇总'!sheet51_30</vt:lpstr>
      <vt:lpstr>'4-5投资性房地产汇总'!sheet51_31</vt:lpstr>
      <vt:lpstr>'4-5投资性房地产汇总'!sheet51_32</vt:lpstr>
      <vt:lpstr>'4-5投资性房地产汇总'!sheet51_33</vt:lpstr>
      <vt:lpstr>'4-5投资性房地产汇总'!sheet51_34</vt:lpstr>
      <vt:lpstr>'4-5投资性房地产汇总'!sheet51_35</vt:lpstr>
      <vt:lpstr>'4-5投资性房地产汇总'!sheet51_36</vt:lpstr>
      <vt:lpstr>'4-5投资性房地产汇总'!sheet51_37</vt:lpstr>
      <vt:lpstr>'4-5投资性房地产汇总'!sheet51_38</vt:lpstr>
      <vt:lpstr>'4-5投资性房地产汇总'!sheet51_39</vt:lpstr>
      <vt:lpstr>'4-5投资性房地产汇总'!sheet51_4</vt:lpstr>
      <vt:lpstr>'4-5投资性房地产汇总'!sheet51_40</vt:lpstr>
      <vt:lpstr>基本信息输入表!sheet51_41</vt:lpstr>
      <vt:lpstr>'4-5投资性房地产汇总'!sheet51_42</vt:lpstr>
      <vt:lpstr>'4-5-1投资性房地产（成本计量）'!sheet51_5</vt:lpstr>
      <vt:lpstr>'4-5投资性房地产汇总'!sheet51_6</vt:lpstr>
      <vt:lpstr>'4-5-1投资性房地产（成本计量）'!sheet51_7</vt:lpstr>
      <vt:lpstr>'4-5投资性房地产汇总'!sheet51_8</vt:lpstr>
      <vt:lpstr>'4-5投资性房地产汇总'!sheet51_9</vt:lpstr>
      <vt:lpstr>'4-5-1投资性房地产（成本计量）'!sheet52_1</vt:lpstr>
      <vt:lpstr>'4-5-1投资性房地产（成本计量）'!sheet52_1000</vt:lpstr>
      <vt:lpstr>'4-5-1投资性房地产（成本计量）'!sheet52_11</vt:lpstr>
      <vt:lpstr>'4-5-1投资性房地产（成本计量）'!sheet52_12</vt:lpstr>
      <vt:lpstr>'4-5-1投资性房地产（成本计量）'!sheet52_14</vt:lpstr>
      <vt:lpstr>'4-5-1投资性房地产（成本计量）'!sheet52_16</vt:lpstr>
      <vt:lpstr>'4-5-1投资性房地产（成本计量）'!sheet52_17</vt:lpstr>
      <vt:lpstr>'4-5-1投资性房地产（成本计量）'!sheet52_18</vt:lpstr>
      <vt:lpstr>'4-5-1投资性房地产（成本计量）'!sheet52_19</vt:lpstr>
      <vt:lpstr>'4-5-1投资性房地产（成本计量）'!sheet52_2</vt:lpstr>
      <vt:lpstr>'4-5-1投资性房地产（成本计量）'!sheet52_20</vt:lpstr>
      <vt:lpstr>'4-5-1投资性房地产（成本计量）'!sheet52_21</vt:lpstr>
      <vt:lpstr>'4-5-1投资性房地产（成本计量）'!sheet52_22</vt:lpstr>
      <vt:lpstr>基本信息输入表!sheet52_23</vt:lpstr>
      <vt:lpstr>'4-5-1投资性房地产（成本计量）'!sheet52_24</vt:lpstr>
      <vt:lpstr>基本信息输入表!sheet52_25</vt:lpstr>
      <vt:lpstr>'4-5-1投资性房地产（成本计量）'!sheet52_26</vt:lpstr>
      <vt:lpstr>基本信息输入表!sheet52_27</vt:lpstr>
      <vt:lpstr>'4-5-1投资性房地产（成本计量）'!sheet52_28</vt:lpstr>
      <vt:lpstr>'4-5-1投资性房地产（成本计量）'!sheet52_3</vt:lpstr>
      <vt:lpstr>'4-5-1投资性房地产（成本计量）'!sheet52_7</vt:lpstr>
      <vt:lpstr>'4-5-1投资性房地产（成本计量）'!sheet52_8</vt:lpstr>
      <vt:lpstr>'4-5-1投资性房地产（成本计量）'!sheet52_9</vt:lpstr>
      <vt:lpstr>'4-5-2投资性房地产（公允计量）'!sheet53_1</vt:lpstr>
      <vt:lpstr>'4-5-2投资性房地产（公允计量）'!sheet53_10</vt:lpstr>
      <vt:lpstr>'4-5-2投资性房地产（公允计量）'!sheet53_1000</vt:lpstr>
      <vt:lpstr>基本信息输入表!sheet53_11</vt:lpstr>
      <vt:lpstr>'4-5-2投资性房地产（公允计量）'!sheet53_12</vt:lpstr>
      <vt:lpstr>'4-5-2投资性房地产（公允计量）'!sheet53_2</vt:lpstr>
      <vt:lpstr>'4-5-2投资性房地产（公允计量）'!sheet53_4</vt:lpstr>
      <vt:lpstr>'4-5-2投资性房地产（公允计量）'!sheet53_6</vt:lpstr>
      <vt:lpstr>基本信息输入表!sheet53_7</vt:lpstr>
      <vt:lpstr>'4-5-2投资性房地产（公允计量）'!sheet53_8</vt:lpstr>
      <vt:lpstr>基本信息输入表!sheet53_9</vt:lpstr>
      <vt:lpstr>'4-5-3投资性地产（成本计量）'!sheet54_1</vt:lpstr>
      <vt:lpstr>'4-5-3投资性地产（成本计量）'!sheet54_10</vt:lpstr>
      <vt:lpstr>'4-5-3投资性地产（成本计量）'!sheet54_1000</vt:lpstr>
      <vt:lpstr>'4-5-3投资性地产（成本计量）'!sheet54_11</vt:lpstr>
      <vt:lpstr>基本信息输入表!sheet54_12</vt:lpstr>
      <vt:lpstr>'4-5-3投资性地产（成本计量）'!sheet54_13</vt:lpstr>
      <vt:lpstr>基本信息输入表!sheet54_14</vt:lpstr>
      <vt:lpstr>'4-5-3投资性地产（成本计量）'!sheet54_15</vt:lpstr>
      <vt:lpstr>基本信息输入表!sheet54_16</vt:lpstr>
      <vt:lpstr>'4-5-3投资性地产（成本计量）'!sheet54_17</vt:lpstr>
      <vt:lpstr>'4-5-3投资性地产（成本计量）'!sheet54_2</vt:lpstr>
      <vt:lpstr>'4-5-3投资性地产（成本计量）'!sheet54_3</vt:lpstr>
      <vt:lpstr>'4-5-3投资性地产（成本计量）'!sheet54_5</vt:lpstr>
      <vt:lpstr>'4-5-3投资性地产（成本计量）'!sheet54_7</vt:lpstr>
      <vt:lpstr>'4-5-3投资性地产（成本计量）'!sheet54_9</vt:lpstr>
      <vt:lpstr>'4-5-4投资性地产（公允计量）'!sheet55_1</vt:lpstr>
      <vt:lpstr>'4-5-4投资性地产（公允计量）'!sheet55_10</vt:lpstr>
      <vt:lpstr>'4-5-4投资性地产（公允计量）'!sheet55_1000</vt:lpstr>
      <vt:lpstr>'4-5-4投资性地产（公允计量）'!sheet55_1001</vt:lpstr>
      <vt:lpstr>基本信息输入表!sheet55_11</vt:lpstr>
      <vt:lpstr>'4-5-4投资性地产（公允计量）'!sheet55_12</vt:lpstr>
      <vt:lpstr>'4-5-4投资性地产（公允计量）'!sheet55_2</vt:lpstr>
      <vt:lpstr>'4-5-4投资性地产（公允计量）'!sheet55_4</vt:lpstr>
      <vt:lpstr>'4-5-4投资性地产（公允计量）'!sheet55_6</vt:lpstr>
      <vt:lpstr>基本信息输入表!sheet55_7</vt:lpstr>
      <vt:lpstr>'4-5-4投资性地产（公允计量）'!sheet55_8</vt:lpstr>
      <vt:lpstr>基本信息输入表!sheet55_9</vt:lpstr>
      <vt:lpstr>'4-6-7电子设备'!sheet56_101</vt:lpstr>
      <vt:lpstr>'4-6-7电子设备'!sheet56_102</vt:lpstr>
      <vt:lpstr>'4-6-7电子设备'!sheet56_103</vt:lpstr>
      <vt:lpstr>'4-6-7电子设备'!sheet56_104</vt:lpstr>
      <vt:lpstr>'4-6-7电子设备'!sheet56_105</vt:lpstr>
      <vt:lpstr>'4-6-8土地'!sheet56_110</vt:lpstr>
      <vt:lpstr>'4-6-8土地'!sheet56_111</vt:lpstr>
      <vt:lpstr>'4-6-9船舶'!sheet56_117</vt:lpstr>
      <vt:lpstr>'4-6-9船舶'!sheet56_119</vt:lpstr>
      <vt:lpstr>'4-6-9船舶'!sheet56_121</vt:lpstr>
      <vt:lpstr>'4-6-9船舶'!sheet56_123</vt:lpstr>
      <vt:lpstr>'4-6-9船舶'!sheet56_125</vt:lpstr>
      <vt:lpstr>基本信息输入表!sheet56_152</vt:lpstr>
      <vt:lpstr>'4-6-1房屋建筑物'!sheet56_19</vt:lpstr>
      <vt:lpstr>'4-6-1房屋建筑物'!sheet56_20</vt:lpstr>
      <vt:lpstr>'4-6-1房屋建筑物'!sheet56_21</vt:lpstr>
      <vt:lpstr>'4-6-1房屋建筑物'!sheet56_22</vt:lpstr>
      <vt:lpstr>'4-6-1房屋建筑物'!sheet56_23</vt:lpstr>
      <vt:lpstr>'4-6-2构筑物'!sheet56_28</vt:lpstr>
      <vt:lpstr>'4-6-2构筑物'!sheet56_30</vt:lpstr>
      <vt:lpstr>'4-6-2构筑物'!sheet56_32</vt:lpstr>
      <vt:lpstr>'4-6-2构筑物'!sheet56_34</vt:lpstr>
      <vt:lpstr>'4-6-2构筑物'!sheet56_36</vt:lpstr>
      <vt:lpstr>'4-6-3管道沟槽'!sheet56_42</vt:lpstr>
      <vt:lpstr>'4-6-3管道沟槽'!sheet56_44</vt:lpstr>
      <vt:lpstr>'4-6-3管道沟槽'!sheet56_46</vt:lpstr>
      <vt:lpstr>'4-6-3管道沟槽'!sheet56_48</vt:lpstr>
      <vt:lpstr>'4-6-3管道沟槽'!sheet56_50</vt:lpstr>
      <vt:lpstr>'4-6-4井巷工程'!sheet56_56</vt:lpstr>
      <vt:lpstr>'4-6-4井巷工程'!sheet56_57</vt:lpstr>
      <vt:lpstr>'4-6-4井巷工程'!sheet56_58</vt:lpstr>
      <vt:lpstr>'4-6-4井巷工程'!sheet56_59</vt:lpstr>
      <vt:lpstr>'4-6-4井巷工程'!sheet56_60</vt:lpstr>
      <vt:lpstr>'4-6-5机器设备'!sheet56_78</vt:lpstr>
      <vt:lpstr>'4-6-5机器设备'!sheet56_79</vt:lpstr>
      <vt:lpstr>'4-6-5机器设备'!sheet56_80</vt:lpstr>
      <vt:lpstr>'4-6-5机器设备'!sheet56_81</vt:lpstr>
      <vt:lpstr>'4-6-5机器设备'!sheet56_82</vt:lpstr>
      <vt:lpstr>'4-6-6车辆'!sheet56_87</vt:lpstr>
      <vt:lpstr>'4-6-6车辆'!sheet56_89</vt:lpstr>
      <vt:lpstr>'4-6-6车辆'!sheet56_91</vt:lpstr>
      <vt:lpstr>'4-6-6车辆'!sheet56_93</vt:lpstr>
      <vt:lpstr>'4-6-6车辆'!sheet56_95</vt:lpstr>
      <vt:lpstr>'4-6-1房屋建筑物'!sheet57_1</vt:lpstr>
      <vt:lpstr>'4-6-1房屋建筑物'!sheet57_1000</vt:lpstr>
      <vt:lpstr>'4-6-1房屋建筑物'!sheet57_1001</vt:lpstr>
      <vt:lpstr>'4-6-1房屋建筑物'!sheet57_1002</vt:lpstr>
      <vt:lpstr>'4-6-1房屋建筑物'!sheet57_11</vt:lpstr>
      <vt:lpstr>'4-6-1房屋建筑物'!sheet57_13</vt:lpstr>
      <vt:lpstr>'4-6-1房屋建筑物'!sheet57_15</vt:lpstr>
      <vt:lpstr>'4-6-1房屋建筑物'!sheet57_16</vt:lpstr>
      <vt:lpstr>'4-6-1房屋建筑物'!sheet57_17</vt:lpstr>
      <vt:lpstr>'4-6-1房屋建筑物'!sheet57_18</vt:lpstr>
      <vt:lpstr>'4-6-1房屋建筑物'!sheet57_19</vt:lpstr>
      <vt:lpstr>'4-6-1房屋建筑物'!sheet57_2</vt:lpstr>
      <vt:lpstr>'4-6-1房屋建筑物'!sheet57_20</vt:lpstr>
      <vt:lpstr>基本信息输入表!sheet57_21</vt:lpstr>
      <vt:lpstr>'4-6-1房屋建筑物'!sheet57_22</vt:lpstr>
      <vt:lpstr>基本信息输入表!sheet57_23</vt:lpstr>
      <vt:lpstr>'4-6-1房屋建筑物'!sheet57_24</vt:lpstr>
      <vt:lpstr>基本信息输入表!sheet57_25</vt:lpstr>
      <vt:lpstr>'4-6-1房屋建筑物'!sheet57_26</vt:lpstr>
      <vt:lpstr>'4-6-1房屋建筑物'!sheet57_3</vt:lpstr>
      <vt:lpstr>'4-6-1房屋建筑物'!sheet57_7</vt:lpstr>
      <vt:lpstr>'4-6-1房屋建筑物'!sheet57_8</vt:lpstr>
      <vt:lpstr>'4-6-1房屋建筑物'!sheet57_9</vt:lpstr>
      <vt:lpstr>'4-6-2构筑物'!sheet58_1</vt:lpstr>
      <vt:lpstr>'4-6-2构筑物'!sheet58_1000</vt:lpstr>
      <vt:lpstr>'4-6-2构筑物'!sheet58_1001</vt:lpstr>
      <vt:lpstr>'4-6-2构筑物'!sheet58_11</vt:lpstr>
      <vt:lpstr>'4-6-2构筑物'!sheet58_13</vt:lpstr>
      <vt:lpstr>'4-6-2构筑物'!sheet58_15</vt:lpstr>
      <vt:lpstr>'4-6-2构筑物'!sheet58_16</vt:lpstr>
      <vt:lpstr>'4-6-2构筑物'!sheet58_17</vt:lpstr>
      <vt:lpstr>'4-6-2构筑物'!sheet58_18</vt:lpstr>
      <vt:lpstr>'4-6-2构筑物'!sheet58_19</vt:lpstr>
      <vt:lpstr>'4-6-2构筑物'!sheet58_2</vt:lpstr>
      <vt:lpstr>'4-6-2构筑物'!sheet58_20</vt:lpstr>
      <vt:lpstr>基本信息输入表!sheet58_21</vt:lpstr>
      <vt:lpstr>'4-6-2构筑物'!sheet58_22</vt:lpstr>
      <vt:lpstr>基本信息输入表!sheet58_23</vt:lpstr>
      <vt:lpstr>'4-6-2构筑物'!sheet58_24</vt:lpstr>
      <vt:lpstr>基本信息输入表!sheet58_25</vt:lpstr>
      <vt:lpstr>'4-6-2构筑物'!sheet58_26</vt:lpstr>
      <vt:lpstr>'4-6-2构筑物'!sheet58_3</vt:lpstr>
      <vt:lpstr>'4-6-2构筑物'!sheet58_7</vt:lpstr>
      <vt:lpstr>'4-6-2构筑物'!sheet58_8</vt:lpstr>
      <vt:lpstr>'4-6-2构筑物'!sheet58_9</vt:lpstr>
      <vt:lpstr>'4-6-3管道沟槽'!sheet59_1</vt:lpstr>
      <vt:lpstr>'4-6-3管道沟槽'!sheet59_1000</vt:lpstr>
      <vt:lpstr>'4-6-3管道沟槽'!sheet59_1001</vt:lpstr>
      <vt:lpstr>'4-6-3管道沟槽'!sheet59_1002</vt:lpstr>
      <vt:lpstr>'4-6-3管道沟槽'!sheet59_11</vt:lpstr>
      <vt:lpstr>'4-6-3管道沟槽'!sheet59_13</vt:lpstr>
      <vt:lpstr>'4-6-3管道沟槽'!sheet59_15</vt:lpstr>
      <vt:lpstr>'4-6-3管道沟槽'!sheet59_16</vt:lpstr>
      <vt:lpstr>'4-6-3管道沟槽'!sheet59_17</vt:lpstr>
      <vt:lpstr>'4-6-3管道沟槽'!sheet59_18</vt:lpstr>
      <vt:lpstr>'4-6-3管道沟槽'!sheet59_19</vt:lpstr>
      <vt:lpstr>'4-6-3管道沟槽'!sheet59_2</vt:lpstr>
      <vt:lpstr>'4-6-3管道沟槽'!sheet59_20</vt:lpstr>
      <vt:lpstr>基本信息输入表!sheet59_21</vt:lpstr>
      <vt:lpstr>'4-6-3管道沟槽'!sheet59_22</vt:lpstr>
      <vt:lpstr>基本信息输入表!sheet59_23</vt:lpstr>
      <vt:lpstr>'4-6-3管道沟槽'!sheet59_24</vt:lpstr>
      <vt:lpstr>基本信息输入表!sheet59_25</vt:lpstr>
      <vt:lpstr>'4-6-3管道沟槽'!sheet59_26</vt:lpstr>
      <vt:lpstr>'4-6-3管道沟槽'!sheet59_3</vt:lpstr>
      <vt:lpstr>'4-6-3管道沟槽'!sheet59_7</vt:lpstr>
      <vt:lpstr>'4-6-3管道沟槽'!sheet59_8</vt:lpstr>
      <vt:lpstr>'4-6-3管道沟槽'!sheet59_9</vt:lpstr>
      <vt:lpstr>填表说明!sheet6_1</vt:lpstr>
      <vt:lpstr>填表说明!sheet6_2</vt:lpstr>
      <vt:lpstr>'4-6-4井巷工程'!sheet60_1</vt:lpstr>
      <vt:lpstr>'4-6-4井巷工程'!sheet60_10</vt:lpstr>
      <vt:lpstr>'4-6-4井巷工程'!sheet60_1000</vt:lpstr>
      <vt:lpstr>'4-6-4井巷工程'!sheet60_1001</vt:lpstr>
      <vt:lpstr>'4-6-4井巷工程'!sheet60_1002</vt:lpstr>
      <vt:lpstr>'4-6-4井巷工程'!sheet60_11</vt:lpstr>
      <vt:lpstr>'4-6-4井巷工程'!sheet60_13</vt:lpstr>
      <vt:lpstr>'4-6-4井巷工程'!sheet60_14</vt:lpstr>
      <vt:lpstr>'4-6-4井巷工程'!sheet60_16</vt:lpstr>
      <vt:lpstr>'4-6-4井巷工程'!sheet60_17</vt:lpstr>
      <vt:lpstr>'4-6-4井巷工程'!sheet60_18</vt:lpstr>
      <vt:lpstr>'4-6-4井巷工程'!sheet60_19</vt:lpstr>
      <vt:lpstr>'4-6-4井巷工程'!sheet60_2</vt:lpstr>
      <vt:lpstr>'4-6-4井巷工程'!sheet60_20</vt:lpstr>
      <vt:lpstr>基本信息输入表!sheet60_21</vt:lpstr>
      <vt:lpstr>'4-6-4井巷工程'!sheet60_22</vt:lpstr>
      <vt:lpstr>基本信息输入表!sheet60_23</vt:lpstr>
      <vt:lpstr>'4-6-4井巷工程'!sheet60_24</vt:lpstr>
      <vt:lpstr>基本信息输入表!sheet60_25</vt:lpstr>
      <vt:lpstr>'4-6-4井巷工程'!sheet60_26</vt:lpstr>
      <vt:lpstr>'4-6-4井巷工程'!sheet60_6</vt:lpstr>
      <vt:lpstr>'4-6-4井巷工程'!sheet60_7</vt:lpstr>
      <vt:lpstr>'4-6-4井巷工程'!sheet60_8</vt:lpstr>
      <vt:lpstr>'4-6-5机器设备'!sheet61_1</vt:lpstr>
      <vt:lpstr>'4-6-5机器设备'!sheet61_1000</vt:lpstr>
      <vt:lpstr>'4-6-5机器设备'!sheet61_1001</vt:lpstr>
      <vt:lpstr>'4-6-5机器设备'!sheet61_1002</vt:lpstr>
      <vt:lpstr>'4-6-5机器设备'!sheet61_1003</vt:lpstr>
      <vt:lpstr>'4-6-5机器设备'!sheet61_11</vt:lpstr>
      <vt:lpstr>'4-6-5机器设备'!sheet61_13</vt:lpstr>
      <vt:lpstr>'4-6-5机器设备'!sheet61_15</vt:lpstr>
      <vt:lpstr>'4-6-5机器设备'!sheet61_16</vt:lpstr>
      <vt:lpstr>'4-6-5机器设备'!sheet61_17</vt:lpstr>
      <vt:lpstr>'4-6-5机器设备'!sheet61_18</vt:lpstr>
      <vt:lpstr>'4-6-5机器设备'!sheet61_19</vt:lpstr>
      <vt:lpstr>'4-6-5机器设备'!sheet61_2</vt:lpstr>
      <vt:lpstr>'4-6-5机器设备'!sheet61_20</vt:lpstr>
      <vt:lpstr>基本信息输入表!sheet61_21</vt:lpstr>
      <vt:lpstr>'4-6-5机器设备'!sheet61_22</vt:lpstr>
      <vt:lpstr>基本信息输入表!sheet61_23</vt:lpstr>
      <vt:lpstr>'4-6-5机器设备'!sheet61_24</vt:lpstr>
      <vt:lpstr>基本信息输入表!sheet61_25</vt:lpstr>
      <vt:lpstr>'4-6-5机器设备'!sheet61_26</vt:lpstr>
      <vt:lpstr>'4-6-5机器设备'!sheet61_3</vt:lpstr>
      <vt:lpstr>'4-6-5机器设备'!sheet61_7</vt:lpstr>
      <vt:lpstr>'4-6-5机器设备'!sheet61_8</vt:lpstr>
      <vt:lpstr>'4-6-5机器设备'!sheet61_9</vt:lpstr>
      <vt:lpstr>'4-6-6车辆'!sheet62_1</vt:lpstr>
      <vt:lpstr>'4-6-6车辆'!sheet62_1000</vt:lpstr>
      <vt:lpstr>'4-6-6车辆'!sheet62_1001</vt:lpstr>
      <vt:lpstr>'4-6-6车辆'!sheet62_1002</vt:lpstr>
      <vt:lpstr>'4-6-6车辆'!sheet62_11</vt:lpstr>
      <vt:lpstr>'4-6-6车辆'!sheet62_13</vt:lpstr>
      <vt:lpstr>'4-6-6车辆'!sheet62_15</vt:lpstr>
      <vt:lpstr>'4-6-6车辆'!sheet62_16</vt:lpstr>
      <vt:lpstr>'4-6-6车辆'!sheet62_17</vt:lpstr>
      <vt:lpstr>'4-6-6车辆'!sheet62_18</vt:lpstr>
      <vt:lpstr>'4-6-6车辆'!sheet62_19</vt:lpstr>
      <vt:lpstr>'4-6-6车辆'!sheet62_2</vt:lpstr>
      <vt:lpstr>'4-6-6车辆'!sheet62_20</vt:lpstr>
      <vt:lpstr>基本信息输入表!sheet62_21</vt:lpstr>
      <vt:lpstr>'4-6-6车辆'!sheet62_22</vt:lpstr>
      <vt:lpstr>基本信息输入表!sheet62_23</vt:lpstr>
      <vt:lpstr>'4-6-6车辆'!sheet62_24</vt:lpstr>
      <vt:lpstr>基本信息输入表!sheet62_25</vt:lpstr>
      <vt:lpstr>'4-6-6车辆'!sheet62_26</vt:lpstr>
      <vt:lpstr>'4-6-6车辆'!sheet62_3</vt:lpstr>
      <vt:lpstr>'4-6-6车辆'!sheet62_7</vt:lpstr>
      <vt:lpstr>'4-6-6车辆'!sheet62_8</vt:lpstr>
      <vt:lpstr>'4-6-6车辆'!sheet62_9</vt:lpstr>
      <vt:lpstr>'4-6-7电子设备'!sheet63_1</vt:lpstr>
      <vt:lpstr>'4-6-7电子设备'!sheet63_1000</vt:lpstr>
      <vt:lpstr>'4-6-7电子设备'!sheet63_1001</vt:lpstr>
      <vt:lpstr>'4-6-7电子设备'!sheet63_1002</vt:lpstr>
      <vt:lpstr>'4-6-7电子设备'!sheet63_16</vt:lpstr>
      <vt:lpstr>'4-6-7电子设备'!sheet63_17</vt:lpstr>
      <vt:lpstr>'4-6-7电子设备'!sheet63_18</vt:lpstr>
      <vt:lpstr>'4-6-7电子设备'!sheet63_19</vt:lpstr>
      <vt:lpstr>'4-6-7电子设备'!sheet63_2</vt:lpstr>
      <vt:lpstr>'4-6-7电子设备'!sheet63_20</vt:lpstr>
      <vt:lpstr>基本信息输入表!sheet63_21</vt:lpstr>
      <vt:lpstr>'4-6-7电子设备'!sheet63_22</vt:lpstr>
      <vt:lpstr>基本信息输入表!sheet63_23</vt:lpstr>
      <vt:lpstr>'4-6-7电子设备'!sheet63_24</vt:lpstr>
      <vt:lpstr>基本信息输入表!sheet63_25</vt:lpstr>
      <vt:lpstr>'4-6-7电子设备'!sheet63_26</vt:lpstr>
      <vt:lpstr>'4-6-7电子设备'!sheet63_3</vt:lpstr>
      <vt:lpstr>'4-6-8土地'!sheet64_1</vt:lpstr>
      <vt:lpstr>基本信息输入表!sheet64_10</vt:lpstr>
      <vt:lpstr>'4-6-8土地'!sheet64_1000</vt:lpstr>
      <vt:lpstr>'4-6-8土地'!sheet64_1001</vt:lpstr>
      <vt:lpstr>'4-6-8土地'!sheet64_11</vt:lpstr>
      <vt:lpstr>基本信息输入表!sheet64_12</vt:lpstr>
      <vt:lpstr>'4-6-8土地'!sheet64_13</vt:lpstr>
      <vt:lpstr>基本信息输入表!sheet64_14</vt:lpstr>
      <vt:lpstr>'4-6-8土地'!sheet64_15</vt:lpstr>
      <vt:lpstr>'4-6-8土地'!sheet64_2</vt:lpstr>
      <vt:lpstr>'4-6-8土地'!sheet64_4</vt:lpstr>
      <vt:lpstr>'4-6-8土地'!sheet64_5</vt:lpstr>
      <vt:lpstr>'4-6-8土地'!sheet64_7</vt:lpstr>
      <vt:lpstr>'4-6-8土地'!sheet64_9</vt:lpstr>
      <vt:lpstr>'4-6-9船舶'!sheet65_1</vt:lpstr>
      <vt:lpstr>'4-6-9船舶'!sheet65_1000</vt:lpstr>
      <vt:lpstr>'4-6-9船舶'!sheet65_11</vt:lpstr>
      <vt:lpstr>'4-6-9船舶'!sheet65_13</vt:lpstr>
      <vt:lpstr>'4-6-9船舶'!sheet65_15</vt:lpstr>
      <vt:lpstr>'4-6-9船舶'!sheet65_16</vt:lpstr>
      <vt:lpstr>'4-6-9船舶'!sheet65_17</vt:lpstr>
      <vt:lpstr>'4-6-9船舶'!sheet65_18</vt:lpstr>
      <vt:lpstr>'4-6-9船舶'!sheet65_19</vt:lpstr>
      <vt:lpstr>'4-6-9船舶'!sheet65_2</vt:lpstr>
      <vt:lpstr>'4-6-9船舶'!sheet65_20</vt:lpstr>
      <vt:lpstr>'4-6-9船舶'!sheet65_21</vt:lpstr>
      <vt:lpstr>基本信息输入表!sheet65_22</vt:lpstr>
      <vt:lpstr>'4-6-9船舶'!sheet65_23</vt:lpstr>
      <vt:lpstr>基本信息输入表!sheet65_24</vt:lpstr>
      <vt:lpstr>'4-6-9船舶'!sheet65_25</vt:lpstr>
      <vt:lpstr>'4-6-9船舶'!sheet65_26</vt:lpstr>
      <vt:lpstr>'4-6-9船舶'!sheet65_3</vt:lpstr>
      <vt:lpstr>'4-6-9船舶'!sheet65_7</vt:lpstr>
      <vt:lpstr>'4-6-9船舶'!sheet65_8</vt:lpstr>
      <vt:lpstr>'4-6-9船舶'!sheet65_9</vt:lpstr>
      <vt:lpstr>'4-7在建工程汇总'!sheet66_1</vt:lpstr>
      <vt:lpstr>'4-7在建工程汇总'!sheet66_10</vt:lpstr>
      <vt:lpstr>'4-7-2在建（设备）'!sheet66_11</vt:lpstr>
      <vt:lpstr>'4-7在建工程汇总'!sheet66_12</vt:lpstr>
      <vt:lpstr>'4-7在建工程汇总'!sheet66_13</vt:lpstr>
      <vt:lpstr>'4-7在建工程汇总'!sheet66_14</vt:lpstr>
      <vt:lpstr>'4-7-3在建（待摊投资）'!sheet66_15</vt:lpstr>
      <vt:lpstr>'4-7在建工程汇总'!sheet66_16</vt:lpstr>
      <vt:lpstr>'4-7-3在建（待摊投资）'!sheet66_17</vt:lpstr>
      <vt:lpstr>'4-7在建工程汇总'!sheet66_18</vt:lpstr>
      <vt:lpstr>'4-7在建工程汇总'!sheet66_19</vt:lpstr>
      <vt:lpstr>'4-7在建工程汇总'!sheet66_2</vt:lpstr>
      <vt:lpstr>'4-7在建工程汇总'!sheet66_20</vt:lpstr>
      <vt:lpstr>'4-7在建工程汇总'!sheet66_21</vt:lpstr>
      <vt:lpstr>'4-7在建工程汇总'!sheet66_22</vt:lpstr>
      <vt:lpstr>'4-7在建工程汇总'!sheet66_23</vt:lpstr>
      <vt:lpstr>'4-7在建工程汇总'!sheet66_24</vt:lpstr>
      <vt:lpstr>'4-7在建工程汇总'!sheet66_25</vt:lpstr>
      <vt:lpstr>'4-7在建工程汇总'!sheet66_26</vt:lpstr>
      <vt:lpstr>'4-7-1在建（土建）'!sheet66_27</vt:lpstr>
      <vt:lpstr>'4-7-2在建（设备）'!sheet66_28</vt:lpstr>
      <vt:lpstr>'4-7在建工程汇总'!sheet66_29</vt:lpstr>
      <vt:lpstr>'4-7-1在建（土建）'!sheet66_3</vt:lpstr>
      <vt:lpstr>'4-7在建工程汇总'!sheet66_30</vt:lpstr>
      <vt:lpstr>'4-7在建工程汇总'!sheet66_31</vt:lpstr>
      <vt:lpstr>基本信息输入表!sheet66_32</vt:lpstr>
      <vt:lpstr>'4-7在建工程汇总'!sheet66_33</vt:lpstr>
      <vt:lpstr>'4-7在建工程汇总'!sheet66_4</vt:lpstr>
      <vt:lpstr>'4-7-1在建（土建）'!sheet66_5</vt:lpstr>
      <vt:lpstr>'4-7在建工程汇总'!sheet66_6</vt:lpstr>
      <vt:lpstr>'4-7在建工程汇总'!sheet66_7</vt:lpstr>
      <vt:lpstr>'4-7在建工程汇总'!sheet66_8</vt:lpstr>
      <vt:lpstr>'4-7-2在建（设备）'!sheet66_9</vt:lpstr>
      <vt:lpstr>'4-7-1在建（土建）'!sheet67_1</vt:lpstr>
      <vt:lpstr>'4-7-1在建（土建）'!sheet67_10</vt:lpstr>
      <vt:lpstr>'4-7-1在建（土建）'!sheet67_1000</vt:lpstr>
      <vt:lpstr>'4-7-1在建（土建）'!sheet67_1001</vt:lpstr>
      <vt:lpstr>'4-7-1在建（土建）'!sheet67_11</vt:lpstr>
      <vt:lpstr>基本信息输入表!sheet67_12</vt:lpstr>
      <vt:lpstr>'4-7-1在建（土建）'!sheet67_13</vt:lpstr>
      <vt:lpstr>基本信息输入表!sheet67_14</vt:lpstr>
      <vt:lpstr>'4-7-1在建（土建）'!sheet67_15</vt:lpstr>
      <vt:lpstr>基本信息输入表!sheet67_16</vt:lpstr>
      <vt:lpstr>'4-7-1在建（土建）'!sheet67_17</vt:lpstr>
      <vt:lpstr>'4-7-1在建（土建）'!sheet67_2</vt:lpstr>
      <vt:lpstr>'4-7-1在建（土建）'!sheet67_3</vt:lpstr>
      <vt:lpstr>'4-7-1在建（土建）'!sheet67_5</vt:lpstr>
      <vt:lpstr>'4-7-1在建（土建）'!sheet67_7</vt:lpstr>
      <vt:lpstr>'4-7-1在建（土建）'!sheet67_8</vt:lpstr>
      <vt:lpstr>'4-7-2在建（设备）'!sheet68_1</vt:lpstr>
      <vt:lpstr>'4-7-2在建（设备）'!sheet68_1000</vt:lpstr>
      <vt:lpstr>'4-7-2在建（设备）'!sheet68_1001</vt:lpstr>
      <vt:lpstr>'4-7-2在建（设备）'!sheet68_1002</vt:lpstr>
      <vt:lpstr>'4-7-2在建（设备）'!sheet68_11</vt:lpstr>
      <vt:lpstr>'4-7-2在建（设备）'!sheet68_13</vt:lpstr>
      <vt:lpstr>'4-7-2在建（设备）'!sheet68_14</vt:lpstr>
      <vt:lpstr>'4-7-2在建（设备）'!sheet68_15</vt:lpstr>
      <vt:lpstr>基本信息输入表!sheet68_16</vt:lpstr>
      <vt:lpstr>'4-7-2在建（设备）'!sheet68_17</vt:lpstr>
      <vt:lpstr>基本信息输入表!sheet68_18</vt:lpstr>
      <vt:lpstr>'4-7-2在建（设备）'!sheet68_19</vt:lpstr>
      <vt:lpstr>'4-7-2在建（设备）'!sheet68_2</vt:lpstr>
      <vt:lpstr>基本信息输入表!sheet68_20</vt:lpstr>
      <vt:lpstr>'4-7-2在建（设备）'!sheet68_21</vt:lpstr>
      <vt:lpstr>'4-7-2在建（设备）'!sheet68_3</vt:lpstr>
      <vt:lpstr>'4-7-2在建（设备）'!sheet68_7</vt:lpstr>
      <vt:lpstr>'4-7-2在建（设备）'!sheet68_8</vt:lpstr>
      <vt:lpstr>'4-7-2在建（设备）'!sheet68_9</vt:lpstr>
      <vt:lpstr>'4-7-3在建（待摊投资）'!sheet69_1</vt:lpstr>
      <vt:lpstr>'4-7-3在建（待摊投资）'!sheet69_1000</vt:lpstr>
      <vt:lpstr>'4-7-3在建（待摊投资）'!sheet69_2</vt:lpstr>
      <vt:lpstr>'4-7-3在建（待摊投资）'!sheet69_4</vt:lpstr>
      <vt:lpstr>'4-7-3在建（待摊投资）'!sheet69_6</vt:lpstr>
      <vt:lpstr>'4-7-3在建（待摊投资）'!sheet69_7</vt:lpstr>
      <vt:lpstr>'4-7-3在建（待摊投资）'!sheet69_8</vt:lpstr>
      <vt:lpstr>'4-7-3在建（待摊投资）'!sheet69_9</vt:lpstr>
      <vt:lpstr>资产负债表!sheet7_1</vt:lpstr>
      <vt:lpstr>资产负债表!sheet7_10</vt:lpstr>
      <vt:lpstr>资产负债表!sheet7_100</vt:lpstr>
      <vt:lpstr>资产负债表!sheet7_11</vt:lpstr>
      <vt:lpstr>资产负债表!sheet7_12</vt:lpstr>
      <vt:lpstr>资产负债表!sheet7_13</vt:lpstr>
      <vt:lpstr>资产负债表!sheet7_14</vt:lpstr>
      <vt:lpstr>资产负债表!sheet7_15</vt:lpstr>
      <vt:lpstr>资产负债表!sheet7_16</vt:lpstr>
      <vt:lpstr>资产负债表!sheet7_17</vt:lpstr>
      <vt:lpstr>资产负债表!sheet7_18</vt:lpstr>
      <vt:lpstr>资产负债表!sheet7_19</vt:lpstr>
      <vt:lpstr>资产负债表!sheet7_2</vt:lpstr>
      <vt:lpstr>资产负债表!sheet7_20</vt:lpstr>
      <vt:lpstr>资产负债表!sheet7_21</vt:lpstr>
      <vt:lpstr>资产负债表!sheet7_22</vt:lpstr>
      <vt:lpstr>资产负债表!sheet7_23</vt:lpstr>
      <vt:lpstr>资产负债表!sheet7_24</vt:lpstr>
      <vt:lpstr>资产负债表!sheet7_25</vt:lpstr>
      <vt:lpstr>资产负债表!sheet7_26</vt:lpstr>
      <vt:lpstr>资产负债表!sheet7_27</vt:lpstr>
      <vt:lpstr>资产负债表!sheet7_28</vt:lpstr>
      <vt:lpstr>资产负债表!sheet7_29</vt:lpstr>
      <vt:lpstr>资产负债表!sheet7_3</vt:lpstr>
      <vt:lpstr>资产负债表!sheet7_30</vt:lpstr>
      <vt:lpstr>资产负债表!sheet7_31</vt:lpstr>
      <vt:lpstr>资产负债表!sheet7_32</vt:lpstr>
      <vt:lpstr>资产负债表!sheet7_33</vt:lpstr>
      <vt:lpstr>资产负债表!sheet7_34</vt:lpstr>
      <vt:lpstr>资产负债表!sheet7_35</vt:lpstr>
      <vt:lpstr>资产负债表!sheet7_36</vt:lpstr>
      <vt:lpstr>资产负债表!sheet7_37</vt:lpstr>
      <vt:lpstr>资产负债表!sheet7_38</vt:lpstr>
      <vt:lpstr>资产负债表!sheet7_39</vt:lpstr>
      <vt:lpstr>资产负债表!sheet7_4</vt:lpstr>
      <vt:lpstr>资产负债表!sheet7_40</vt:lpstr>
      <vt:lpstr>资产负债表!sheet7_41</vt:lpstr>
      <vt:lpstr>资产负债表!sheet7_42</vt:lpstr>
      <vt:lpstr>资产负债表!sheet7_43</vt:lpstr>
      <vt:lpstr>资产负债表!sheet7_44</vt:lpstr>
      <vt:lpstr>资产负债表!sheet7_45</vt:lpstr>
      <vt:lpstr>资产负债表!sheet7_46</vt:lpstr>
      <vt:lpstr>资产负债表!sheet7_47</vt:lpstr>
      <vt:lpstr>资产负债表!sheet7_48</vt:lpstr>
      <vt:lpstr>资产负债表!sheet7_49</vt:lpstr>
      <vt:lpstr>资产负债表!sheet7_5</vt:lpstr>
      <vt:lpstr>资产负债表!sheet7_50</vt:lpstr>
      <vt:lpstr>资产负债表!sheet7_51</vt:lpstr>
      <vt:lpstr>资产负债表!sheet7_52</vt:lpstr>
      <vt:lpstr>资产负债表!sheet7_53</vt:lpstr>
      <vt:lpstr>资产负债表!sheet7_54</vt:lpstr>
      <vt:lpstr>资产负债表!sheet7_55</vt:lpstr>
      <vt:lpstr>资产负债表!sheet7_56</vt:lpstr>
      <vt:lpstr>资产负债表!sheet7_57</vt:lpstr>
      <vt:lpstr>资产负债表!sheet7_58</vt:lpstr>
      <vt:lpstr>资产负债表!sheet7_59</vt:lpstr>
      <vt:lpstr>资产负债表!sheet7_6</vt:lpstr>
      <vt:lpstr>资产负债表!sheet7_60</vt:lpstr>
      <vt:lpstr>资产负债表!sheet7_61</vt:lpstr>
      <vt:lpstr>资产负债表!sheet7_62</vt:lpstr>
      <vt:lpstr>资产负债表!sheet7_63</vt:lpstr>
      <vt:lpstr>资产负债表!sheet7_64</vt:lpstr>
      <vt:lpstr>资产负债表!sheet7_65</vt:lpstr>
      <vt:lpstr>资产负债表!sheet7_66</vt:lpstr>
      <vt:lpstr>资产负债表!sheet7_67</vt:lpstr>
      <vt:lpstr>资产负债表!sheet7_68</vt:lpstr>
      <vt:lpstr>资产负债表!sheet7_69</vt:lpstr>
      <vt:lpstr>资产负债表!sheet7_7</vt:lpstr>
      <vt:lpstr>资产负债表!sheet7_70</vt:lpstr>
      <vt:lpstr>资产负债表!sheet7_71</vt:lpstr>
      <vt:lpstr>资产负债表!sheet7_72</vt:lpstr>
      <vt:lpstr>资产负债表!sheet7_73</vt:lpstr>
      <vt:lpstr>资产负债表!sheet7_74</vt:lpstr>
      <vt:lpstr>资产负债表!sheet7_75</vt:lpstr>
      <vt:lpstr>资产负债表!sheet7_76</vt:lpstr>
      <vt:lpstr>资产负债表!sheet7_77</vt:lpstr>
      <vt:lpstr>资产负债表!sheet7_78</vt:lpstr>
      <vt:lpstr>资产负债表!sheet7_79</vt:lpstr>
      <vt:lpstr>资产负债表!sheet7_8</vt:lpstr>
      <vt:lpstr>资产负债表!sheet7_80</vt:lpstr>
      <vt:lpstr>资产负债表!sheet7_81</vt:lpstr>
      <vt:lpstr>资产负债表!sheet7_82</vt:lpstr>
      <vt:lpstr>资产负债表!sheet7_83</vt:lpstr>
      <vt:lpstr>资产负债表!sheet7_84</vt:lpstr>
      <vt:lpstr>资产负债表!sheet7_85</vt:lpstr>
      <vt:lpstr>资产负债表!sheet7_86</vt:lpstr>
      <vt:lpstr>资产负债表!sheet7_87</vt:lpstr>
      <vt:lpstr>资产负债表!sheet7_88</vt:lpstr>
      <vt:lpstr>资产负债表!sheet7_89</vt:lpstr>
      <vt:lpstr>资产负债表!sheet7_9</vt:lpstr>
      <vt:lpstr>资产负债表!sheet7_90</vt:lpstr>
      <vt:lpstr>资产负债表!sheet7_91</vt:lpstr>
      <vt:lpstr>资产负债表!sheet7_92</vt:lpstr>
      <vt:lpstr>资产负债表!sheet7_93</vt:lpstr>
      <vt:lpstr>资产负债表!sheet7_94</vt:lpstr>
      <vt:lpstr>资产负债表!sheet7_95</vt:lpstr>
      <vt:lpstr>资产负债表!sheet7_96</vt:lpstr>
      <vt:lpstr>资产负债表!sheet7_97</vt:lpstr>
      <vt:lpstr>资产负债表!sheet7_98</vt:lpstr>
      <vt:lpstr>资产负债表!sheet7_99</vt:lpstr>
      <vt:lpstr>'4-8工程物资'!sheet70_1</vt:lpstr>
      <vt:lpstr>'4-8工程物资'!sheet70_10</vt:lpstr>
      <vt:lpstr>'4-8工程物资'!sheet70_1000</vt:lpstr>
      <vt:lpstr>'4-8工程物资'!sheet70_11</vt:lpstr>
      <vt:lpstr>'4-8工程物资'!sheet70_12</vt:lpstr>
      <vt:lpstr>'4-8工程物资'!sheet70_13</vt:lpstr>
      <vt:lpstr>'4-8工程物资'!sheet70_14</vt:lpstr>
      <vt:lpstr>'4-8工程物资'!sheet70_15</vt:lpstr>
      <vt:lpstr>'4-8工程物资'!sheet70_16</vt:lpstr>
      <vt:lpstr>'4-8工程物资'!sheet70_18</vt:lpstr>
      <vt:lpstr>'4-8工程物资'!sheet70_19</vt:lpstr>
      <vt:lpstr>'4-8工程物资'!sheet70_2</vt:lpstr>
      <vt:lpstr>'4-8工程物资'!sheet70_20</vt:lpstr>
      <vt:lpstr>'4-8工程物资'!sheet70_21</vt:lpstr>
      <vt:lpstr>基本信息输入表!sheet70_22</vt:lpstr>
      <vt:lpstr>'4-8工程物资'!sheet70_23</vt:lpstr>
      <vt:lpstr>基本信息输入表!sheet70_24</vt:lpstr>
      <vt:lpstr>'4-8工程物资'!sheet70_25</vt:lpstr>
      <vt:lpstr>基本信息输入表!sheet70_26</vt:lpstr>
      <vt:lpstr>'4-8工程物资'!sheet70_27</vt:lpstr>
      <vt:lpstr>'4-8工程物资'!sheet70_9</vt:lpstr>
      <vt:lpstr>'4-9固定资产清理'!sheet71_1</vt:lpstr>
      <vt:lpstr>'4-9固定资产清理'!sheet71_10</vt:lpstr>
      <vt:lpstr>'4-9固定资产清理'!sheet71_1000</vt:lpstr>
      <vt:lpstr>'4-9固定资产清理'!sheet71_1001</vt:lpstr>
      <vt:lpstr>基本信息输入表!sheet71_11</vt:lpstr>
      <vt:lpstr>'4-9固定资产清理'!sheet71_12</vt:lpstr>
      <vt:lpstr>'4-9固定资产清理'!sheet71_2</vt:lpstr>
      <vt:lpstr>'4-9固定资产清理'!sheet71_4</vt:lpstr>
      <vt:lpstr>'4-9固定资产清理'!sheet71_6</vt:lpstr>
      <vt:lpstr>基本信息输入表!sheet71_7</vt:lpstr>
      <vt:lpstr>'4-9固定资产清理'!sheet71_8</vt:lpstr>
      <vt:lpstr>基本信息输入表!sheet71_9</vt:lpstr>
      <vt:lpstr>'4-10生产性生物资产'!sheet72_1</vt:lpstr>
      <vt:lpstr>'4-10生产性生物资产'!sheet72_10</vt:lpstr>
      <vt:lpstr>'4-10生产性生物资产'!sheet72_1000</vt:lpstr>
      <vt:lpstr>'4-10生产性生物资产'!sheet72_1001</vt:lpstr>
      <vt:lpstr>'4-10生产性生物资产'!sheet72_11</vt:lpstr>
      <vt:lpstr>'4-10生产性生物资产'!sheet72_13</vt:lpstr>
      <vt:lpstr>'4-10生产性生物资产'!sheet72_14</vt:lpstr>
      <vt:lpstr>'4-10生产性生物资产'!sheet72_16</vt:lpstr>
      <vt:lpstr>'4-10生产性生物资产'!sheet72_17</vt:lpstr>
      <vt:lpstr>'4-10生产性生物资产'!sheet72_18</vt:lpstr>
      <vt:lpstr>'4-10生产性生物资产'!sheet72_19</vt:lpstr>
      <vt:lpstr>'4-10生产性生物资产'!sheet72_2</vt:lpstr>
      <vt:lpstr>'4-10生产性生物资产'!sheet72_20</vt:lpstr>
      <vt:lpstr>'4-10生产性生物资产'!sheet72_21</vt:lpstr>
      <vt:lpstr>'4-10生产性生物资产'!sheet72_22</vt:lpstr>
      <vt:lpstr>'4-10生产性生物资产'!sheet72_23</vt:lpstr>
      <vt:lpstr>'4-10生产性生物资产'!sheet72_24</vt:lpstr>
      <vt:lpstr>基本信息输入表!sheet72_25</vt:lpstr>
      <vt:lpstr>'4-10生产性生物资产'!sheet72_26</vt:lpstr>
      <vt:lpstr>基本信息输入表!sheet72_27</vt:lpstr>
      <vt:lpstr>'4-10生产性生物资产'!sheet72_28</vt:lpstr>
      <vt:lpstr>基本信息输入表!sheet72_29</vt:lpstr>
      <vt:lpstr>'4-10生产性生物资产'!sheet72_30</vt:lpstr>
      <vt:lpstr>'4-10生产性生物资产'!sheet72_6</vt:lpstr>
      <vt:lpstr>'4-10生产性生物资产'!sheet72_7</vt:lpstr>
      <vt:lpstr>'4-10生产性生物资产'!sheet72_8</vt:lpstr>
      <vt:lpstr>'4-11油气资产'!sheet73_1</vt:lpstr>
      <vt:lpstr>'4-11油气资产'!sheet73_1000</vt:lpstr>
      <vt:lpstr>'4-11油气资产'!sheet73_1001</vt:lpstr>
      <vt:lpstr>'4-11油气资产'!sheet73_11</vt:lpstr>
      <vt:lpstr>'4-11油气资产'!sheet73_12</vt:lpstr>
      <vt:lpstr>'4-11油气资产'!sheet73_14</vt:lpstr>
      <vt:lpstr>'4-11油气资产'!sheet73_16</vt:lpstr>
      <vt:lpstr>'4-11油气资产'!sheet73_17</vt:lpstr>
      <vt:lpstr>'4-11油气资产'!sheet73_18</vt:lpstr>
      <vt:lpstr>'4-11油气资产'!sheet73_19</vt:lpstr>
      <vt:lpstr>'4-11油气资产'!sheet73_2</vt:lpstr>
      <vt:lpstr>'4-11油气资产'!sheet73_20</vt:lpstr>
      <vt:lpstr>'4-11油气资产'!sheet73_21</vt:lpstr>
      <vt:lpstr>'4-11油气资产'!sheet73_22</vt:lpstr>
      <vt:lpstr>'4-11油气资产'!sheet73_23</vt:lpstr>
      <vt:lpstr>'4-11油气资产'!sheet73_24</vt:lpstr>
      <vt:lpstr>'4-11油气资产'!sheet73_25</vt:lpstr>
      <vt:lpstr>'4-11油气资产'!sheet73_26</vt:lpstr>
      <vt:lpstr>基本信息输入表!sheet73_27</vt:lpstr>
      <vt:lpstr>'4-11油气资产'!sheet73_28</vt:lpstr>
      <vt:lpstr>基本信息输入表!sheet73_29</vt:lpstr>
      <vt:lpstr>'4-11油气资产'!sheet73_3</vt:lpstr>
      <vt:lpstr>'4-11油气资产'!sheet73_30</vt:lpstr>
      <vt:lpstr>基本信息输入表!sheet73_31</vt:lpstr>
      <vt:lpstr>'4-11油气资产'!sheet73_32</vt:lpstr>
      <vt:lpstr>'4-11油气资产'!sheet73_7</vt:lpstr>
      <vt:lpstr>'4-11油气资产'!sheet73_8</vt:lpstr>
      <vt:lpstr>'4-11油气资产'!sheet73_9</vt:lpstr>
      <vt:lpstr>'4-12无形资产汇总'!sheet74_1</vt:lpstr>
      <vt:lpstr>'4-12无形资产汇总'!sheet74_10</vt:lpstr>
      <vt:lpstr>'4-12-2无形-矿业权'!sheet74_11</vt:lpstr>
      <vt:lpstr>'4-12无形资产汇总'!sheet74_12</vt:lpstr>
      <vt:lpstr>'4-12-2无形-矿业权'!sheet74_13</vt:lpstr>
      <vt:lpstr>'4-12无形资产汇总'!sheet74_14</vt:lpstr>
      <vt:lpstr>'4-12-2无形-矿业权'!sheet74_15</vt:lpstr>
      <vt:lpstr>'4-12无形资产汇总'!sheet74_16</vt:lpstr>
      <vt:lpstr>'4-12无形资产汇总'!sheet74_17</vt:lpstr>
      <vt:lpstr>'4-12无形资产汇总'!sheet74_18</vt:lpstr>
      <vt:lpstr>'4-12-3无形-其他'!sheet74_19</vt:lpstr>
      <vt:lpstr>'4-12无形资产汇总'!sheet74_2</vt:lpstr>
      <vt:lpstr>'4-12无形资产汇总'!sheet74_20</vt:lpstr>
      <vt:lpstr>'4-12-3无形-其他'!sheet74_21</vt:lpstr>
      <vt:lpstr>'4-12无形资产汇总'!sheet74_22</vt:lpstr>
      <vt:lpstr>'4-12-3无形-其他'!sheet74_23</vt:lpstr>
      <vt:lpstr>'4-12无形资产汇总'!sheet74_24</vt:lpstr>
      <vt:lpstr>'4-12无形资产汇总'!sheet74_25</vt:lpstr>
      <vt:lpstr>'4-12无形资产汇总'!sheet74_26</vt:lpstr>
      <vt:lpstr>'4-12无形资产汇总'!sheet74_27</vt:lpstr>
      <vt:lpstr>'4-12无形资产汇总'!sheet74_28</vt:lpstr>
      <vt:lpstr>'4-12无形资产汇总'!sheet74_29</vt:lpstr>
      <vt:lpstr>'4-12-1无形-土地'!sheet74_3</vt:lpstr>
      <vt:lpstr>'4-12无形资产汇总'!sheet74_30</vt:lpstr>
      <vt:lpstr>'4-12无形资产汇总'!sheet74_31</vt:lpstr>
      <vt:lpstr>'4-12无形资产汇总'!sheet74_32</vt:lpstr>
      <vt:lpstr>'4-12无形资产汇总'!sheet74_33</vt:lpstr>
      <vt:lpstr>'4-12无形资产汇总'!sheet74_34</vt:lpstr>
      <vt:lpstr>'4-12无形资产汇总'!sheet74_35</vt:lpstr>
      <vt:lpstr>基本信息输入表!sheet74_36</vt:lpstr>
      <vt:lpstr>'4-12无形资产汇总'!sheet74_37</vt:lpstr>
      <vt:lpstr>'4-12无形资产汇总'!sheet74_4</vt:lpstr>
      <vt:lpstr>'4-12-1无形-土地'!sheet74_5</vt:lpstr>
      <vt:lpstr>'4-12无形资产汇总'!sheet74_6</vt:lpstr>
      <vt:lpstr>'4-12-1无形-土地'!sheet74_7</vt:lpstr>
      <vt:lpstr>'4-12无形资产汇总'!sheet74_8</vt:lpstr>
      <vt:lpstr>'4-12无形资产汇总'!sheet74_9</vt:lpstr>
      <vt:lpstr>'4-12-1无形-土地'!sheet75_1</vt:lpstr>
      <vt:lpstr>'4-12-1无形-土地'!sheet75_10</vt:lpstr>
      <vt:lpstr>'4-12-1无形-土地'!sheet75_1000</vt:lpstr>
      <vt:lpstr>'4-12-1无形-土地'!sheet75_1001</vt:lpstr>
      <vt:lpstr>'4-12-1无形-土地'!sheet75_12</vt:lpstr>
      <vt:lpstr>'4-12-1无形-土地'!sheet75_13</vt:lpstr>
      <vt:lpstr>'4-12-1无形-土地'!sheet75_14</vt:lpstr>
      <vt:lpstr>基本信息输入表!sheet75_15</vt:lpstr>
      <vt:lpstr>'4-12-1无形-土地'!sheet75_16</vt:lpstr>
      <vt:lpstr>基本信息输入表!sheet75_17</vt:lpstr>
      <vt:lpstr>'4-12-1无形-土地'!sheet75_18</vt:lpstr>
      <vt:lpstr>基本信息输入表!sheet75_19</vt:lpstr>
      <vt:lpstr>'4-12-1无形-土地'!sheet75_2</vt:lpstr>
      <vt:lpstr>'4-12-1无形-土地'!sheet75_20</vt:lpstr>
      <vt:lpstr>'4-12-1无形-土地'!sheet75_3</vt:lpstr>
      <vt:lpstr>'4-12-1无形-土地'!sheet75_5</vt:lpstr>
      <vt:lpstr>'4-12-1无形-土地'!sheet75_6</vt:lpstr>
      <vt:lpstr>'4-12-1无形-土地'!sheet75_8</vt:lpstr>
      <vt:lpstr>'4-12-2无形-矿业权'!sheet76_1</vt:lpstr>
      <vt:lpstr>'4-12-2无形-矿业权'!sheet76_10</vt:lpstr>
      <vt:lpstr>'4-12-2无形-矿业权'!sheet76_1000</vt:lpstr>
      <vt:lpstr>'4-12-2无形-矿业权'!sheet76_1001</vt:lpstr>
      <vt:lpstr>'4-12-2无形-矿业权'!sheet76_12</vt:lpstr>
      <vt:lpstr>'4-12-2无形-矿业权'!sheet76_13</vt:lpstr>
      <vt:lpstr>'4-12-2无形-矿业权'!sheet76_14</vt:lpstr>
      <vt:lpstr>基本信息输入表!sheet76_15</vt:lpstr>
      <vt:lpstr>'4-12-2无形-矿业权'!sheet76_16</vt:lpstr>
      <vt:lpstr>基本信息输入表!sheet76_17</vt:lpstr>
      <vt:lpstr>'4-12-2无形-矿业权'!sheet76_18</vt:lpstr>
      <vt:lpstr>基本信息输入表!sheet76_19</vt:lpstr>
      <vt:lpstr>'4-12-2无形-矿业权'!sheet76_2</vt:lpstr>
      <vt:lpstr>'4-12-2无形-矿业权'!sheet76_20</vt:lpstr>
      <vt:lpstr>'4-12-2无形-矿业权'!sheet76_3</vt:lpstr>
      <vt:lpstr>'4-12-2无形-矿业权'!sheet76_5</vt:lpstr>
      <vt:lpstr>'4-12-2无形-矿业权'!sheet76_6</vt:lpstr>
      <vt:lpstr>'4-12-2无形-矿业权'!sheet76_8</vt:lpstr>
      <vt:lpstr>'4-12-3无形-其他'!sheet77_1</vt:lpstr>
      <vt:lpstr>'4-12-3无形-其他'!sheet77_10</vt:lpstr>
      <vt:lpstr>'4-12-3无形-其他'!sheet77_1000</vt:lpstr>
      <vt:lpstr>'4-12-3无形-其他'!sheet77_11</vt:lpstr>
      <vt:lpstr>'4-12-3无形-其他'!sheet77_12</vt:lpstr>
      <vt:lpstr>'4-12-3无形-其他'!sheet77_13</vt:lpstr>
      <vt:lpstr>'4-12-3无形-其他'!sheet77_14</vt:lpstr>
      <vt:lpstr>基本信息输入表!sheet77_15</vt:lpstr>
      <vt:lpstr>'4-12-3无形-其他'!sheet77_16</vt:lpstr>
      <vt:lpstr>基本信息输入表!sheet77_17</vt:lpstr>
      <vt:lpstr>'4-12-3无形-其他'!sheet77_18</vt:lpstr>
      <vt:lpstr>基本信息输入表!sheet77_19</vt:lpstr>
      <vt:lpstr>'4-12-3无形-其他'!sheet77_2</vt:lpstr>
      <vt:lpstr>'4-12-3无形-其他'!sheet77_20</vt:lpstr>
      <vt:lpstr>'4-12-3无形-其他'!sheet77_3</vt:lpstr>
      <vt:lpstr>'4-12-3无形-其他'!sheet77_4</vt:lpstr>
      <vt:lpstr>'4-12-3无形-其他'!sheet77_5</vt:lpstr>
      <vt:lpstr>'4-12-3无形-其他'!sheet77_6</vt:lpstr>
      <vt:lpstr>'4-12-3无形-其他'!sheet77_7</vt:lpstr>
      <vt:lpstr>'4-12-3无形-其他'!sheet77_8</vt:lpstr>
      <vt:lpstr>'4-12-3无形-其他'!sheet77_9</vt:lpstr>
      <vt:lpstr>'4-13开发支出'!sheet78_1</vt:lpstr>
      <vt:lpstr>'4-13开发支出'!sheet78_10</vt:lpstr>
      <vt:lpstr>'4-13开发支出'!sheet78_1000</vt:lpstr>
      <vt:lpstr>基本信息输入表!sheet78_11</vt:lpstr>
      <vt:lpstr>'4-13开发支出'!sheet78_12</vt:lpstr>
      <vt:lpstr>'4-13开发支出'!sheet78_2</vt:lpstr>
      <vt:lpstr>'4-13开发支出'!sheet78_4</vt:lpstr>
      <vt:lpstr>'4-13开发支出'!sheet78_6</vt:lpstr>
      <vt:lpstr>基本信息输入表!sheet78_7</vt:lpstr>
      <vt:lpstr>'4-13开发支出'!sheet78_8</vt:lpstr>
      <vt:lpstr>基本信息输入表!sheet78_9</vt:lpstr>
      <vt:lpstr>'4-14商誉'!sheet79_1</vt:lpstr>
      <vt:lpstr>'4-14商誉'!sheet79_10</vt:lpstr>
      <vt:lpstr>'4-14商誉'!sheet79_1000</vt:lpstr>
      <vt:lpstr>基本信息输入表!sheet79_11</vt:lpstr>
      <vt:lpstr>'4-14商誉'!sheet79_12</vt:lpstr>
      <vt:lpstr>基本信息输入表!sheet79_13</vt:lpstr>
      <vt:lpstr>'4-14商誉'!sheet79_14</vt:lpstr>
      <vt:lpstr>基本信息输入表!sheet79_15</vt:lpstr>
      <vt:lpstr>'4-14商誉'!sheet79_16</vt:lpstr>
      <vt:lpstr>'4-14商誉'!sheet79_2</vt:lpstr>
      <vt:lpstr>'4-14商誉'!sheet79_4</vt:lpstr>
      <vt:lpstr>'4-14商誉'!sheet79_5</vt:lpstr>
      <vt:lpstr>'4-14商誉'!sheet79_7</vt:lpstr>
      <vt:lpstr>'4-14商誉'!sheet79_8</vt:lpstr>
      <vt:lpstr>'4-14商誉'!sheet79_9</vt:lpstr>
      <vt:lpstr>'1-汇总表-新会计准则用表'!sheet8_1</vt:lpstr>
      <vt:lpstr>'1-汇总表-新会计准则用表'!sheet8_10</vt:lpstr>
      <vt:lpstr>'1-汇总表-新会计准则用表'!sheet8_11</vt:lpstr>
      <vt:lpstr>'1-汇总表-新会计准则用表'!sheet8_12</vt:lpstr>
      <vt:lpstr>'1-汇总表-新会计准则用表'!sheet8_13</vt:lpstr>
      <vt:lpstr>'1-汇总表-新会计准则用表'!sheet8_14</vt:lpstr>
      <vt:lpstr>'1-汇总表-新会计准则用表'!sheet8_15</vt:lpstr>
      <vt:lpstr>'1-汇总表-新会计准则用表'!sheet8_16</vt:lpstr>
      <vt:lpstr>'1-汇总表-新会计准则用表'!sheet8_17</vt:lpstr>
      <vt:lpstr>'1-汇总表-新会计准则用表'!sheet8_18</vt:lpstr>
      <vt:lpstr>'1-汇总表-新会计准则用表'!sheet8_19</vt:lpstr>
      <vt:lpstr>'1-汇总表-新会计准则用表'!sheet8_2</vt:lpstr>
      <vt:lpstr>'2-分类汇总-新会计准则用表'!sheet8_20</vt:lpstr>
      <vt:lpstr>'2-分类汇总-新会计准则用表'!sheet8_21</vt:lpstr>
      <vt:lpstr>'1-汇总表-新会计准则用表'!sheet8_22</vt:lpstr>
      <vt:lpstr>'1-汇总表-新会计准则用表'!sheet8_23</vt:lpstr>
      <vt:lpstr>'2-分类汇总-新会计准则用表'!sheet8_24</vt:lpstr>
      <vt:lpstr>'1-汇总表-新会计准则用表'!sheet8_25</vt:lpstr>
      <vt:lpstr>'2-分类汇总-新会计准则用表'!sheet8_26</vt:lpstr>
      <vt:lpstr>'1-汇总表-新会计准则用表'!sheet8_27</vt:lpstr>
      <vt:lpstr>'1-汇总表-新会计准则用表'!sheet8_28</vt:lpstr>
      <vt:lpstr>'1-汇总表-新会计准则用表'!sheet8_29</vt:lpstr>
      <vt:lpstr>'1-汇总表-新会计准则用表'!sheet8_3</vt:lpstr>
      <vt:lpstr>'2-分类汇总-新会计准则用表'!sheet8_30</vt:lpstr>
      <vt:lpstr>'1-汇总表-新会计准则用表'!sheet8_31</vt:lpstr>
      <vt:lpstr>'2-分类汇总-新会计准则用表'!sheet8_32</vt:lpstr>
      <vt:lpstr>'1-汇总表-新会计准则用表'!sheet8_33</vt:lpstr>
      <vt:lpstr>'1-汇总表-新会计准则用表'!sheet8_34</vt:lpstr>
      <vt:lpstr>'1-汇总表-新会计准则用表'!sheet8_35</vt:lpstr>
      <vt:lpstr>'2-分类汇总-新会计准则用表'!sheet8_36</vt:lpstr>
      <vt:lpstr>'1-汇总表-新会计准则用表'!sheet8_37</vt:lpstr>
      <vt:lpstr>'2-分类汇总-新会计准则用表'!sheet8_38</vt:lpstr>
      <vt:lpstr>'1-汇总表-新会计准则用表'!sheet8_39</vt:lpstr>
      <vt:lpstr>'2-分类汇总-新会计准则用表'!sheet8_4</vt:lpstr>
      <vt:lpstr>'1-汇总表-新会计准则用表'!sheet8_40</vt:lpstr>
      <vt:lpstr>'1-汇总表-新会计准则用表'!sheet8_41</vt:lpstr>
      <vt:lpstr>'2-分类汇总-新会计准则用表'!sheet8_42</vt:lpstr>
      <vt:lpstr>'1-汇总表-新会计准则用表'!sheet8_43</vt:lpstr>
      <vt:lpstr>'2-分类汇总-新会计准则用表'!sheet8_44</vt:lpstr>
      <vt:lpstr>'1-汇总表-新会计准则用表'!sheet8_45</vt:lpstr>
      <vt:lpstr>'1-汇总表-新会计准则用表'!sheet8_46</vt:lpstr>
      <vt:lpstr>'1-汇总表-新会计准则用表'!sheet8_47</vt:lpstr>
      <vt:lpstr>'2-分类汇总-新会计准则用表'!sheet8_48</vt:lpstr>
      <vt:lpstr>'1-汇总表-新会计准则用表'!sheet8_49</vt:lpstr>
      <vt:lpstr>'1-汇总表-新会计准则用表'!sheet8_5</vt:lpstr>
      <vt:lpstr>'2-分类汇总-新会计准则用表'!sheet8_50</vt:lpstr>
      <vt:lpstr>'1-汇总表-新会计准则用表'!sheet8_51</vt:lpstr>
      <vt:lpstr>'1-汇总表-新会计准则用表'!sheet8_52</vt:lpstr>
      <vt:lpstr>'1-汇总表-新会计准则用表'!sheet8_53</vt:lpstr>
      <vt:lpstr>'2-分类汇总-新会计准则用表'!sheet8_54</vt:lpstr>
      <vt:lpstr>'2-分类汇总-新会计准则用表'!sheet8_55</vt:lpstr>
      <vt:lpstr>'1-汇总表-新会计准则用表'!sheet8_56</vt:lpstr>
      <vt:lpstr>'1-汇总表-新会计准则用表'!sheet8_57</vt:lpstr>
      <vt:lpstr>'2-分类汇总-新会计准则用表'!sheet8_58</vt:lpstr>
      <vt:lpstr>'2-分类汇总-新会计准则用表'!sheet8_59</vt:lpstr>
      <vt:lpstr>'2-分类汇总-新会计准则用表'!sheet8_6</vt:lpstr>
      <vt:lpstr>'2-分类汇总-新会计准则用表'!sheet8_60</vt:lpstr>
      <vt:lpstr>'2-分类汇总-新会计准则用表'!sheet8_61</vt:lpstr>
      <vt:lpstr>'2-分类汇总-新会计准则用表'!sheet8_62</vt:lpstr>
      <vt:lpstr>'2-分类汇总-新会计准则用表'!sheet8_63</vt:lpstr>
      <vt:lpstr>'2-分类汇总-新会计准则用表'!sheet8_64</vt:lpstr>
      <vt:lpstr>'2-分类汇总-新会计准则用表'!sheet8_65</vt:lpstr>
      <vt:lpstr>'1-汇总表-新会计准则用表'!sheet8_66</vt:lpstr>
      <vt:lpstr>'1-汇总表-新会计准则用表'!sheet8_67</vt:lpstr>
      <vt:lpstr>'1-汇总表-新会计准则用表'!sheet8_68</vt:lpstr>
      <vt:lpstr>'1-汇总表-新会计准则用表'!sheet8_69</vt:lpstr>
      <vt:lpstr>'1-汇总表-新会计准则用表'!sheet8_7</vt:lpstr>
      <vt:lpstr>'1-汇总表-新会计准则用表'!sheet8_70</vt:lpstr>
      <vt:lpstr>'1-汇总表-新会计准则用表'!sheet8_71</vt:lpstr>
      <vt:lpstr>'2-分类汇总-新会计准则用表'!sheet8_72</vt:lpstr>
      <vt:lpstr>'1-汇总表-新会计准则用表'!sheet8_73</vt:lpstr>
      <vt:lpstr>'2-分类汇总-新会计准则用表'!sheet8_74</vt:lpstr>
      <vt:lpstr>'1-汇总表-新会计准则用表'!sheet8_75</vt:lpstr>
      <vt:lpstr>'1-汇总表-新会计准则用表'!sheet8_76</vt:lpstr>
      <vt:lpstr>'1-汇总表-新会计准则用表'!sheet8_77</vt:lpstr>
      <vt:lpstr>'2-分类汇总-新会计准则用表'!sheet8_78</vt:lpstr>
      <vt:lpstr>'1-汇总表-新会计准则用表'!sheet8_79</vt:lpstr>
      <vt:lpstr>'1-汇总表-新会计准则用表'!sheet8_8</vt:lpstr>
      <vt:lpstr>'2-分类汇总-新会计准则用表'!sheet8_80</vt:lpstr>
      <vt:lpstr>'1-汇总表-新会计准则用表'!sheet8_81</vt:lpstr>
      <vt:lpstr>'1-汇总表-新会计准则用表'!sheet8_82</vt:lpstr>
      <vt:lpstr>'1-汇总表-新会计准则用表'!sheet8_83</vt:lpstr>
      <vt:lpstr>'1-汇总表-新会计准则用表'!sheet8_84</vt:lpstr>
      <vt:lpstr>'1-汇总表-新会计准则用表'!sheet8_85</vt:lpstr>
      <vt:lpstr>'1-汇总表-新会计准则用表'!sheet8_86</vt:lpstr>
      <vt:lpstr>'1-汇总表-新会计准则用表'!sheet8_87</vt:lpstr>
      <vt:lpstr>'1-汇总表-新会计准则用表'!sheet8_88</vt:lpstr>
      <vt:lpstr>'1-汇总表-新会计准则用表'!sheet8_89</vt:lpstr>
      <vt:lpstr>'1-汇总表-新会计准则用表'!sheet8_9</vt:lpstr>
      <vt:lpstr>'1-汇总表-新会计准则用表'!sheet8_90</vt:lpstr>
      <vt:lpstr>'4-15长期待摊费用'!sheet80_1</vt:lpstr>
      <vt:lpstr>'4-15长期待摊费用'!sheet80_10</vt:lpstr>
      <vt:lpstr>'4-15长期待摊费用'!sheet80_1000</vt:lpstr>
      <vt:lpstr>基本信息输入表!sheet80_11</vt:lpstr>
      <vt:lpstr>'4-15长期待摊费用'!sheet80_12</vt:lpstr>
      <vt:lpstr>'4-15长期待摊费用'!sheet80_2</vt:lpstr>
      <vt:lpstr>'4-15长期待摊费用'!sheet80_4</vt:lpstr>
      <vt:lpstr>'4-15长期待摊费用'!sheet80_6</vt:lpstr>
      <vt:lpstr>基本信息输入表!sheet80_7</vt:lpstr>
      <vt:lpstr>'4-15长期待摊费用'!sheet80_8</vt:lpstr>
      <vt:lpstr>基本信息输入表!sheet80_9</vt:lpstr>
      <vt:lpstr>'4-16递延所得税资产'!sheet81_1</vt:lpstr>
      <vt:lpstr>'4-16递延所得税资产'!sheet81_10</vt:lpstr>
      <vt:lpstr>基本信息输入表!sheet81_11</vt:lpstr>
      <vt:lpstr>'4-16递延所得税资产'!sheet81_12</vt:lpstr>
      <vt:lpstr>'4-16递延所得税资产'!sheet81_2</vt:lpstr>
      <vt:lpstr>'4-16递延所得税资产'!sheet81_4</vt:lpstr>
      <vt:lpstr>'4-16递延所得税资产'!sheet81_6</vt:lpstr>
      <vt:lpstr>基本信息输入表!sheet81_7</vt:lpstr>
      <vt:lpstr>'4-16递延所得税资产'!sheet81_8</vt:lpstr>
      <vt:lpstr>基本信息输入表!sheet81_9</vt:lpstr>
      <vt:lpstr>'4-17其他非流动资产'!sheet82_1</vt:lpstr>
      <vt:lpstr>'4-17其他非流动资产'!sheet82_10</vt:lpstr>
      <vt:lpstr>'4-17其他非流动资产'!sheet82_1000</vt:lpstr>
      <vt:lpstr>基本信息输入表!sheet82_11</vt:lpstr>
      <vt:lpstr>'4-17其他非流动资产'!sheet82_12</vt:lpstr>
      <vt:lpstr>'4-17其他非流动资产'!sheet82_2</vt:lpstr>
      <vt:lpstr>'4-17其他非流动资产'!sheet82_4</vt:lpstr>
      <vt:lpstr>'4-17其他非流动资产'!sheet82_6</vt:lpstr>
      <vt:lpstr>基本信息输入表!sheet82_7</vt:lpstr>
      <vt:lpstr>'4-17其他非流动资产'!sheet82_8</vt:lpstr>
      <vt:lpstr>基本信息输入表!sheet82_9</vt:lpstr>
      <vt:lpstr>'5-流动负债汇总'!sheet83_1</vt:lpstr>
      <vt:lpstr>'5-流动负债汇总'!sheet83_10</vt:lpstr>
      <vt:lpstr>'5-3应付票据'!sheet83_11</vt:lpstr>
      <vt:lpstr>'5-3应付票据'!sheet83_12</vt:lpstr>
      <vt:lpstr>'5-流动负债汇总'!sheet83_13</vt:lpstr>
      <vt:lpstr>'5-流动负债汇总'!sheet83_14</vt:lpstr>
      <vt:lpstr>'5-4应付账款'!sheet83_15</vt:lpstr>
      <vt:lpstr>'5-4应付账款'!sheet83_16</vt:lpstr>
      <vt:lpstr>'5-流动负债汇总'!sheet83_17</vt:lpstr>
      <vt:lpstr>'5-流动负债汇总'!sheet83_18</vt:lpstr>
      <vt:lpstr>'5-5预收款项'!sheet83_19</vt:lpstr>
      <vt:lpstr>'5-流动负债汇总'!sheet83_2</vt:lpstr>
      <vt:lpstr>'5-5预收款项'!sheet83_20</vt:lpstr>
      <vt:lpstr>'5-流动负债汇总'!sheet83_21</vt:lpstr>
      <vt:lpstr>'5-流动负债汇总'!sheet83_22</vt:lpstr>
      <vt:lpstr>'5-6职工薪酬'!sheet83_23</vt:lpstr>
      <vt:lpstr>'5-6职工薪酬'!sheet83_24</vt:lpstr>
      <vt:lpstr>'5-流动负债汇总'!sheet83_25</vt:lpstr>
      <vt:lpstr>'5-流动负债汇总'!sheet83_26</vt:lpstr>
      <vt:lpstr>'5-7应交税费'!sheet83_27</vt:lpstr>
      <vt:lpstr>'5-7应交税费'!sheet83_28</vt:lpstr>
      <vt:lpstr>'5-流动负债汇总'!sheet83_29</vt:lpstr>
      <vt:lpstr>'5-1短期借款'!sheet83_3</vt:lpstr>
      <vt:lpstr>'5-流动负债汇总'!sheet83_30</vt:lpstr>
      <vt:lpstr>'5-8应付利息'!sheet83_31</vt:lpstr>
      <vt:lpstr>'5-8应付利息'!sheet83_32</vt:lpstr>
      <vt:lpstr>'5-流动负债汇总'!sheet83_33</vt:lpstr>
      <vt:lpstr>'5-流动负债汇总'!sheet83_34</vt:lpstr>
      <vt:lpstr>'5-9应付股利（利润）'!sheet83_35</vt:lpstr>
      <vt:lpstr>'5-9应付股利（利润）'!sheet83_36</vt:lpstr>
      <vt:lpstr>'5-流动负债汇总'!sheet83_37</vt:lpstr>
      <vt:lpstr>'5-流动负债汇总'!sheet83_38</vt:lpstr>
      <vt:lpstr>'5-10其他应付款'!sheet83_39</vt:lpstr>
      <vt:lpstr>'5-1短期借款'!sheet83_4</vt:lpstr>
      <vt:lpstr>'5-10其他应付款'!sheet83_40</vt:lpstr>
      <vt:lpstr>'5-流动负债汇总'!sheet83_41</vt:lpstr>
      <vt:lpstr>'5-流动负债汇总'!sheet83_42</vt:lpstr>
      <vt:lpstr>'5-11一年到期非流动负债'!sheet83_43</vt:lpstr>
      <vt:lpstr>'5-11一年到期非流动负债'!sheet83_44</vt:lpstr>
      <vt:lpstr>'5-流动负债汇总'!sheet83_45</vt:lpstr>
      <vt:lpstr>'5-流动负债汇总'!sheet83_46</vt:lpstr>
      <vt:lpstr>'5-12其他流动负债'!sheet83_47</vt:lpstr>
      <vt:lpstr>'5-12其他流动负债'!sheet83_48</vt:lpstr>
      <vt:lpstr>'5-流动负债汇总'!sheet83_49</vt:lpstr>
      <vt:lpstr>'5-流动负债汇总'!sheet83_5</vt:lpstr>
      <vt:lpstr>'5-流动负债汇总'!sheet83_50</vt:lpstr>
      <vt:lpstr>'5-流动负债汇总'!sheet83_51</vt:lpstr>
      <vt:lpstr>'5-流动负债汇总'!sheet83_52</vt:lpstr>
      <vt:lpstr>'5-流动负债汇总'!sheet83_53</vt:lpstr>
      <vt:lpstr>'5-流动负债汇总'!sheet83_54</vt:lpstr>
      <vt:lpstr>基本信息输入表!sheet83_55</vt:lpstr>
      <vt:lpstr>'5-流动负债汇总'!sheet83_56</vt:lpstr>
      <vt:lpstr>'5-流动负债汇总'!sheet83_6</vt:lpstr>
      <vt:lpstr>'5-2交易性金融负债'!sheet83_7</vt:lpstr>
      <vt:lpstr>'5-2交易性金融负债'!sheet83_8</vt:lpstr>
      <vt:lpstr>'5-流动负债汇总'!sheet83_9</vt:lpstr>
      <vt:lpstr>'5-1短期借款'!sheet84_1</vt:lpstr>
      <vt:lpstr>'5-1短期借款'!sheet84_10</vt:lpstr>
      <vt:lpstr>'5-1短期借款'!sheet84_1000</vt:lpstr>
      <vt:lpstr>'5-1短期借款'!sheet84_1001</vt:lpstr>
      <vt:lpstr>基本信息输入表!sheet84_11</vt:lpstr>
      <vt:lpstr>'5-1短期借款'!sheet84_12</vt:lpstr>
      <vt:lpstr>'5-1短期借款'!sheet84_2</vt:lpstr>
      <vt:lpstr>'5-1短期借款'!sheet84_5</vt:lpstr>
      <vt:lpstr>'5-1短期借款'!sheet84_6</vt:lpstr>
      <vt:lpstr>基本信息输入表!sheet84_7</vt:lpstr>
      <vt:lpstr>'5-1短期借款'!sheet84_8</vt:lpstr>
      <vt:lpstr>基本信息输入表!sheet84_9</vt:lpstr>
      <vt:lpstr>'5-2交易性金融负债'!sheet85_1</vt:lpstr>
      <vt:lpstr>'5-2交易性金融负债'!sheet85_10</vt:lpstr>
      <vt:lpstr>'5-2交易性金融负债'!sheet85_1000</vt:lpstr>
      <vt:lpstr>基本信息输入表!sheet85_11</vt:lpstr>
      <vt:lpstr>'5-2交易性金融负债'!sheet85_12</vt:lpstr>
      <vt:lpstr>'5-2交易性金融负债'!sheet85_2</vt:lpstr>
      <vt:lpstr>'5-2交易性金融负债'!sheet85_5</vt:lpstr>
      <vt:lpstr>'5-2交易性金融负债'!sheet85_6</vt:lpstr>
      <vt:lpstr>基本信息输入表!sheet85_7</vt:lpstr>
      <vt:lpstr>'5-2交易性金融负债'!sheet85_8</vt:lpstr>
      <vt:lpstr>基本信息输入表!sheet85_9</vt:lpstr>
      <vt:lpstr>'5-3应付票据'!sheet86_1</vt:lpstr>
      <vt:lpstr>'5-3应付票据'!sheet86_10</vt:lpstr>
      <vt:lpstr>基本信息输入表!sheet86_11</vt:lpstr>
      <vt:lpstr>'5-3应付票据'!sheet86_12</vt:lpstr>
      <vt:lpstr>'5-3应付票据'!sheet86_2</vt:lpstr>
      <vt:lpstr>'5-3应付票据'!sheet86_5</vt:lpstr>
      <vt:lpstr>'5-3应付票据'!sheet86_6</vt:lpstr>
      <vt:lpstr>基本信息输入表!sheet86_7</vt:lpstr>
      <vt:lpstr>'5-3应付票据'!sheet86_8</vt:lpstr>
      <vt:lpstr>基本信息输入表!sheet86_9</vt:lpstr>
      <vt:lpstr>'5-4应付账款'!sheet87_1</vt:lpstr>
      <vt:lpstr>'5-4应付账款'!sheet87_10</vt:lpstr>
      <vt:lpstr>基本信息输入表!sheet87_11</vt:lpstr>
      <vt:lpstr>'5-4应付账款'!sheet87_12</vt:lpstr>
      <vt:lpstr>'5-4应付账款'!sheet87_2</vt:lpstr>
      <vt:lpstr>'5-4应付账款'!sheet87_5</vt:lpstr>
      <vt:lpstr>'5-4应付账款'!sheet87_6</vt:lpstr>
      <vt:lpstr>基本信息输入表!sheet87_7</vt:lpstr>
      <vt:lpstr>'5-4应付账款'!sheet87_8</vt:lpstr>
      <vt:lpstr>基本信息输入表!sheet87_9</vt:lpstr>
      <vt:lpstr>'5-5预收款项'!sheet88_1</vt:lpstr>
      <vt:lpstr>'5-5预收款项'!sheet88_10</vt:lpstr>
      <vt:lpstr>基本信息输入表!sheet88_11</vt:lpstr>
      <vt:lpstr>'5-5预收款项'!sheet88_12</vt:lpstr>
      <vt:lpstr>'5-5预收款项'!sheet88_2</vt:lpstr>
      <vt:lpstr>'5-5预收款项'!sheet88_5</vt:lpstr>
      <vt:lpstr>'5-5预收款项'!sheet88_6</vt:lpstr>
      <vt:lpstr>基本信息输入表!sheet88_7</vt:lpstr>
      <vt:lpstr>'5-5预收款项'!sheet88_8</vt:lpstr>
      <vt:lpstr>基本信息输入表!sheet88_9</vt:lpstr>
      <vt:lpstr>'5-6职工薪酬'!sheet89_1</vt:lpstr>
      <vt:lpstr>'5-6职工薪酬'!sheet89_10</vt:lpstr>
      <vt:lpstr>基本信息输入表!sheet89_11</vt:lpstr>
      <vt:lpstr>'5-6职工薪酬'!sheet89_12</vt:lpstr>
      <vt:lpstr>'5-6职工薪酬'!sheet89_2</vt:lpstr>
      <vt:lpstr>'5-6职工薪酬'!sheet89_5</vt:lpstr>
      <vt:lpstr>'5-6职工薪酬'!sheet89_6</vt:lpstr>
      <vt:lpstr>基本信息输入表!sheet89_7</vt:lpstr>
      <vt:lpstr>'5-6职工薪酬'!sheet89_8</vt:lpstr>
      <vt:lpstr>基本信息输入表!sheet89_9</vt:lpstr>
      <vt:lpstr>'2-分类汇总-新会计准则用表'!sheet9_1</vt:lpstr>
      <vt:lpstr>'2-分类汇总-新会计准则用表'!sheet9_10</vt:lpstr>
      <vt:lpstr>'3-流动汇总'!sheet9_100</vt:lpstr>
      <vt:lpstr>'2-分类汇总-新会计准则用表'!sheet9_101</vt:lpstr>
      <vt:lpstr>'2-分类汇总-新会计准则用表'!sheet9_102</vt:lpstr>
      <vt:lpstr>'3-流动汇总'!sheet9_103</vt:lpstr>
      <vt:lpstr>'3-流动汇总'!sheet9_104</vt:lpstr>
      <vt:lpstr>'2-分类汇总-新会计准则用表'!sheet9_105</vt:lpstr>
      <vt:lpstr>'2-分类汇总-新会计准则用表'!sheet9_106</vt:lpstr>
      <vt:lpstr>'2-分类汇总-新会计准则用表'!sheet9_107</vt:lpstr>
      <vt:lpstr>'2-分类汇总-新会计准则用表'!sheet9_108</vt:lpstr>
      <vt:lpstr>'2-分类汇总-新会计准则用表'!sheet9_109</vt:lpstr>
      <vt:lpstr>'2-分类汇总-新会计准则用表'!sheet9_11</vt:lpstr>
      <vt:lpstr>'2-分类汇总-新会计准则用表'!sheet9_110</vt:lpstr>
      <vt:lpstr>'2-分类汇总-新会计准则用表'!sheet9_111</vt:lpstr>
      <vt:lpstr>'2-分类汇总-新会计准则用表'!sheet9_112</vt:lpstr>
      <vt:lpstr>'2-分类汇总-新会计准则用表'!sheet9_113</vt:lpstr>
      <vt:lpstr>'2-分类汇总-新会计准则用表'!sheet9_114</vt:lpstr>
      <vt:lpstr>'2-分类汇总-新会计准则用表'!sheet9_115</vt:lpstr>
      <vt:lpstr>'2-分类汇总-新会计准则用表'!sheet9_116</vt:lpstr>
      <vt:lpstr>'4-非流动资产汇总'!sheet9_117</vt:lpstr>
      <vt:lpstr>'4-非流动资产汇总'!sheet9_118</vt:lpstr>
      <vt:lpstr>'2-分类汇总-新会计准则用表'!sheet9_119</vt:lpstr>
      <vt:lpstr>'2-分类汇总-新会计准则用表'!sheet9_12</vt:lpstr>
      <vt:lpstr>'2-分类汇总-新会计准则用表'!sheet9_120</vt:lpstr>
      <vt:lpstr>'4-非流动资产汇总'!sheet9_121</vt:lpstr>
      <vt:lpstr>'2-分类汇总-新会计准则用表'!sheet9_122</vt:lpstr>
      <vt:lpstr>'4-非流动资产汇总'!sheet9_123</vt:lpstr>
      <vt:lpstr>'2-分类汇总-新会计准则用表'!sheet9_124</vt:lpstr>
      <vt:lpstr>'2-分类汇总-新会计准则用表'!sheet9_125</vt:lpstr>
      <vt:lpstr>'2-分类汇总-新会计准则用表'!sheet9_126</vt:lpstr>
      <vt:lpstr>'4-非流动资产汇总'!sheet9_127</vt:lpstr>
      <vt:lpstr>'2-分类汇总-新会计准则用表'!sheet9_128</vt:lpstr>
      <vt:lpstr>'4-非流动资产汇总'!sheet9_129</vt:lpstr>
      <vt:lpstr>'2-分类汇总-新会计准则用表'!sheet9_13</vt:lpstr>
      <vt:lpstr>'2-分类汇总-新会计准则用表'!sheet9_130</vt:lpstr>
      <vt:lpstr>'2-分类汇总-新会计准则用表'!sheet9_131</vt:lpstr>
      <vt:lpstr>'2-分类汇总-新会计准则用表'!sheet9_132</vt:lpstr>
      <vt:lpstr>'4-非流动资产汇总'!sheet9_133</vt:lpstr>
      <vt:lpstr>'4-非流动资产汇总'!sheet9_134</vt:lpstr>
      <vt:lpstr>'2-分类汇总-新会计准则用表'!sheet9_135</vt:lpstr>
      <vt:lpstr>'2-分类汇总-新会计准则用表'!sheet9_136</vt:lpstr>
      <vt:lpstr>'4-非流动资产汇总'!sheet9_137</vt:lpstr>
      <vt:lpstr>'2-分类汇总-新会计准则用表'!sheet9_138</vt:lpstr>
      <vt:lpstr>'4-非流动资产汇总'!sheet9_139</vt:lpstr>
      <vt:lpstr>'2-分类汇总-新会计准则用表'!sheet9_14</vt:lpstr>
      <vt:lpstr>'2-分类汇总-新会计准则用表'!sheet9_140</vt:lpstr>
      <vt:lpstr>'2-分类汇总-新会计准则用表'!sheet9_141</vt:lpstr>
      <vt:lpstr>'2-分类汇总-新会计准则用表'!sheet9_142</vt:lpstr>
      <vt:lpstr>'4-非流动资产汇总'!sheet9_143</vt:lpstr>
      <vt:lpstr>'2-分类汇总-新会计准则用表'!sheet9_144</vt:lpstr>
      <vt:lpstr>'4-非流动资产汇总'!sheet9_145</vt:lpstr>
      <vt:lpstr>'2-分类汇总-新会计准则用表'!sheet9_146</vt:lpstr>
      <vt:lpstr>'2-分类汇总-新会计准则用表'!sheet9_147</vt:lpstr>
      <vt:lpstr>'2-分类汇总-新会计准则用表'!sheet9_148</vt:lpstr>
      <vt:lpstr>'4-非流动资产汇总'!sheet9_149</vt:lpstr>
      <vt:lpstr>'2-分类汇总-新会计准则用表'!sheet9_15</vt:lpstr>
      <vt:lpstr>'4-非流动资产汇总'!sheet9_150</vt:lpstr>
      <vt:lpstr>'2-分类汇总-新会计准则用表'!sheet9_151</vt:lpstr>
      <vt:lpstr>'2-分类汇总-新会计准则用表'!sheet9_152</vt:lpstr>
      <vt:lpstr>'4-非流动资产汇总'!sheet9_153</vt:lpstr>
      <vt:lpstr>'2-分类汇总-新会计准则用表'!sheet9_154</vt:lpstr>
      <vt:lpstr>'4-非流动资产汇总'!sheet9_155</vt:lpstr>
      <vt:lpstr>'2-分类汇总-新会计准则用表'!sheet9_156</vt:lpstr>
      <vt:lpstr>'2-分类汇总-新会计准则用表'!sheet9_157</vt:lpstr>
      <vt:lpstr>'2-分类汇总-新会计准则用表'!sheet9_158</vt:lpstr>
      <vt:lpstr>'4-非流动资产汇总'!sheet9_159</vt:lpstr>
      <vt:lpstr>'2-分类汇总-新会计准则用表'!sheet9_16</vt:lpstr>
      <vt:lpstr>'2-分类汇总-新会计准则用表'!sheet9_160</vt:lpstr>
      <vt:lpstr>'4-非流动资产汇总'!sheet9_161</vt:lpstr>
      <vt:lpstr>'2-分类汇总-新会计准则用表'!sheet9_162</vt:lpstr>
      <vt:lpstr>'2-分类汇总-新会计准则用表'!sheet9_163</vt:lpstr>
      <vt:lpstr>'2-分类汇总-新会计准则用表'!sheet9_164</vt:lpstr>
      <vt:lpstr>'4-非流动资产汇总'!sheet9_165</vt:lpstr>
      <vt:lpstr>'2-分类汇总-新会计准则用表'!sheet9_166</vt:lpstr>
      <vt:lpstr>'4-非流动资产汇总'!sheet9_167</vt:lpstr>
      <vt:lpstr>'2-分类汇总-新会计准则用表'!sheet9_168</vt:lpstr>
      <vt:lpstr>'2-分类汇总-新会计准则用表'!sheet9_169</vt:lpstr>
      <vt:lpstr>'2-分类汇总-新会计准则用表'!sheet9_17</vt:lpstr>
      <vt:lpstr>'2-分类汇总-新会计准则用表'!sheet9_170</vt:lpstr>
      <vt:lpstr>'4-非流动资产汇总'!sheet9_171</vt:lpstr>
      <vt:lpstr>'2-分类汇总-新会计准则用表'!sheet9_172</vt:lpstr>
      <vt:lpstr>'4-非流动资产汇总'!sheet9_173</vt:lpstr>
      <vt:lpstr>'2-分类汇总-新会计准则用表'!sheet9_174</vt:lpstr>
      <vt:lpstr>'2-分类汇总-新会计准则用表'!sheet9_175</vt:lpstr>
      <vt:lpstr>'2-分类汇总-新会计准则用表'!sheet9_176</vt:lpstr>
      <vt:lpstr>'4-非流动资产汇总'!sheet9_177</vt:lpstr>
      <vt:lpstr>'2-分类汇总-新会计准则用表'!sheet9_178</vt:lpstr>
      <vt:lpstr>'4-非流动资产汇总'!sheet9_179</vt:lpstr>
      <vt:lpstr>'2-分类汇总-新会计准则用表'!sheet9_18</vt:lpstr>
      <vt:lpstr>'2-分类汇总-新会计准则用表'!sheet9_180</vt:lpstr>
      <vt:lpstr>'2-分类汇总-新会计准则用表'!sheet9_181</vt:lpstr>
      <vt:lpstr>'2-分类汇总-新会计准则用表'!sheet9_182</vt:lpstr>
      <vt:lpstr>'4-非流动资产汇总'!sheet9_183</vt:lpstr>
      <vt:lpstr>'2-分类汇总-新会计准则用表'!sheet9_184</vt:lpstr>
      <vt:lpstr>'4-非流动资产汇总'!sheet9_185</vt:lpstr>
      <vt:lpstr>'2-分类汇总-新会计准则用表'!sheet9_186</vt:lpstr>
      <vt:lpstr>'2-分类汇总-新会计准则用表'!sheet9_187</vt:lpstr>
      <vt:lpstr>'2-分类汇总-新会计准则用表'!sheet9_188</vt:lpstr>
      <vt:lpstr>'4-非流动资产汇总'!sheet9_189</vt:lpstr>
      <vt:lpstr>'2-分类汇总-新会计准则用表'!sheet9_19</vt:lpstr>
      <vt:lpstr>'2-分类汇总-新会计准则用表'!sheet9_190</vt:lpstr>
      <vt:lpstr>'4-非流动资产汇总'!sheet9_191</vt:lpstr>
      <vt:lpstr>'2-分类汇总-新会计准则用表'!sheet9_192</vt:lpstr>
      <vt:lpstr>'2-分类汇总-新会计准则用表'!sheet9_193</vt:lpstr>
      <vt:lpstr>'2-分类汇总-新会计准则用表'!sheet9_194</vt:lpstr>
      <vt:lpstr>'4-非流动资产汇总'!sheet9_195</vt:lpstr>
      <vt:lpstr>'2-分类汇总-新会计准则用表'!sheet9_196</vt:lpstr>
      <vt:lpstr>'4-非流动资产汇总'!sheet9_197</vt:lpstr>
      <vt:lpstr>'2-分类汇总-新会计准则用表'!sheet9_198</vt:lpstr>
      <vt:lpstr>'2-分类汇总-新会计准则用表'!sheet9_199</vt:lpstr>
      <vt:lpstr>'2-分类汇总-新会计准则用表'!sheet9_2</vt:lpstr>
      <vt:lpstr>'2-分类汇总-新会计准则用表'!sheet9_20</vt:lpstr>
      <vt:lpstr>'2-分类汇总-新会计准则用表'!sheet9_200</vt:lpstr>
      <vt:lpstr>'4-非流动资产汇总'!sheet9_201</vt:lpstr>
      <vt:lpstr>'2-分类汇总-新会计准则用表'!sheet9_202</vt:lpstr>
      <vt:lpstr>'4-非流动资产汇总'!sheet9_203</vt:lpstr>
      <vt:lpstr>'2-分类汇总-新会计准则用表'!sheet9_204</vt:lpstr>
      <vt:lpstr>'2-分类汇总-新会计准则用表'!sheet9_205</vt:lpstr>
      <vt:lpstr>'2-分类汇总-新会计准则用表'!sheet9_206</vt:lpstr>
      <vt:lpstr>'4-非流动资产汇总'!sheet9_207</vt:lpstr>
      <vt:lpstr>'2-分类汇总-新会计准则用表'!sheet9_208</vt:lpstr>
      <vt:lpstr>'4-非流动资产汇总'!sheet9_209</vt:lpstr>
      <vt:lpstr>'2-分类汇总-新会计准则用表'!sheet9_21</vt:lpstr>
      <vt:lpstr>'2-分类汇总-新会计准则用表'!sheet9_210</vt:lpstr>
      <vt:lpstr>'2-分类汇总-新会计准则用表'!sheet9_211</vt:lpstr>
      <vt:lpstr>'2-分类汇总-新会计准则用表'!sheet9_212</vt:lpstr>
      <vt:lpstr>'4-非流动资产汇总'!sheet9_213</vt:lpstr>
      <vt:lpstr>'4-非流动资产汇总'!sheet9_214</vt:lpstr>
      <vt:lpstr>'2-分类汇总-新会计准则用表'!sheet9_215</vt:lpstr>
      <vt:lpstr>'2-分类汇总-新会计准则用表'!sheet9_216</vt:lpstr>
      <vt:lpstr>'4-非流动资产汇总'!sheet9_217</vt:lpstr>
      <vt:lpstr>'4-非流动资产汇总'!sheet9_218</vt:lpstr>
      <vt:lpstr>'2-分类汇总-新会计准则用表'!sheet9_219</vt:lpstr>
      <vt:lpstr>'2-分类汇总-新会计准则用表'!sheet9_22</vt:lpstr>
      <vt:lpstr>'2-分类汇总-新会计准则用表'!sheet9_220</vt:lpstr>
      <vt:lpstr>'4-非流动资产汇总'!sheet9_221</vt:lpstr>
      <vt:lpstr>'4-非流动资产汇总'!sheet9_222</vt:lpstr>
      <vt:lpstr>'2-分类汇总-新会计准则用表'!sheet9_223</vt:lpstr>
      <vt:lpstr>'2-分类汇总-新会计准则用表'!sheet9_224</vt:lpstr>
      <vt:lpstr>'4-非流动资产汇总'!sheet9_225</vt:lpstr>
      <vt:lpstr>'2-分类汇总-新会计准则用表'!sheet9_226</vt:lpstr>
      <vt:lpstr>'4-非流动资产汇总'!sheet9_227</vt:lpstr>
      <vt:lpstr>'2-分类汇总-新会计准则用表'!sheet9_228</vt:lpstr>
      <vt:lpstr>'2-分类汇总-新会计准则用表'!sheet9_229</vt:lpstr>
      <vt:lpstr>'3-流动汇总'!sheet9_23</vt:lpstr>
      <vt:lpstr>'2-分类汇总-新会计准则用表'!sheet9_230</vt:lpstr>
      <vt:lpstr>'4-非流动资产汇总'!sheet9_231</vt:lpstr>
      <vt:lpstr>'2-分类汇总-新会计准则用表'!sheet9_232</vt:lpstr>
      <vt:lpstr>'4-非流动资产汇总'!sheet9_233</vt:lpstr>
      <vt:lpstr>'2-分类汇总-新会计准则用表'!sheet9_234</vt:lpstr>
      <vt:lpstr>'2-分类汇总-新会计准则用表'!sheet9_235</vt:lpstr>
      <vt:lpstr>'2-分类汇总-新会计准则用表'!sheet9_236</vt:lpstr>
      <vt:lpstr>'4-非流动资产汇总'!sheet9_237</vt:lpstr>
      <vt:lpstr>'4-非流动资产汇总'!sheet9_238</vt:lpstr>
      <vt:lpstr>'2-分类汇总-新会计准则用表'!sheet9_239</vt:lpstr>
      <vt:lpstr>'3-流动汇总'!sheet9_24</vt:lpstr>
      <vt:lpstr>'2-分类汇总-新会计准则用表'!sheet9_240</vt:lpstr>
      <vt:lpstr>'4-非流动资产汇总'!sheet9_241</vt:lpstr>
      <vt:lpstr>'2-分类汇总-新会计准则用表'!sheet9_242</vt:lpstr>
      <vt:lpstr>'4-非流动资产汇总'!sheet9_243</vt:lpstr>
      <vt:lpstr>'2-分类汇总-新会计准则用表'!sheet9_244</vt:lpstr>
      <vt:lpstr>'2-分类汇总-新会计准则用表'!sheet9_245</vt:lpstr>
      <vt:lpstr>'2-分类汇总-新会计准则用表'!sheet9_246</vt:lpstr>
      <vt:lpstr>'4-非流动资产汇总'!sheet9_247</vt:lpstr>
      <vt:lpstr>'4-非流动资产汇总'!sheet9_248</vt:lpstr>
      <vt:lpstr>'2-分类汇总-新会计准则用表'!sheet9_249</vt:lpstr>
      <vt:lpstr>'2-分类汇总-新会计准则用表'!sheet9_25</vt:lpstr>
      <vt:lpstr>'2-分类汇总-新会计准则用表'!sheet9_250</vt:lpstr>
      <vt:lpstr>'4-非流动资产汇总'!sheet9_251</vt:lpstr>
      <vt:lpstr>'2-分类汇总-新会计准则用表'!sheet9_252</vt:lpstr>
      <vt:lpstr>'4-非流动资产汇总'!sheet9_253</vt:lpstr>
      <vt:lpstr>'2-分类汇总-新会计准则用表'!sheet9_254</vt:lpstr>
      <vt:lpstr>'2-分类汇总-新会计准则用表'!sheet9_255</vt:lpstr>
      <vt:lpstr>'2-分类汇总-新会计准则用表'!sheet9_256</vt:lpstr>
      <vt:lpstr>'4-非流动资产汇总'!sheet9_257</vt:lpstr>
      <vt:lpstr>'4-非流动资产汇总'!sheet9_258</vt:lpstr>
      <vt:lpstr>'2-分类汇总-新会计准则用表'!sheet9_259</vt:lpstr>
      <vt:lpstr>'2-分类汇总-新会计准则用表'!sheet9_26</vt:lpstr>
      <vt:lpstr>'2-分类汇总-新会计准则用表'!sheet9_260</vt:lpstr>
      <vt:lpstr>'4-非流动资产汇总'!sheet9_261</vt:lpstr>
      <vt:lpstr>'4-非流动资产汇总'!sheet9_262</vt:lpstr>
      <vt:lpstr>'2-分类汇总-新会计准则用表'!sheet9_263</vt:lpstr>
      <vt:lpstr>'2-分类汇总-新会计准则用表'!sheet9_264</vt:lpstr>
      <vt:lpstr>'4-非流动资产汇总'!sheet9_265</vt:lpstr>
      <vt:lpstr>'4-非流动资产汇总'!sheet9_266</vt:lpstr>
      <vt:lpstr>'2-分类汇总-新会计准则用表'!sheet9_267</vt:lpstr>
      <vt:lpstr>'2-分类汇总-新会计准则用表'!sheet9_268</vt:lpstr>
      <vt:lpstr>'4-非流动资产汇总'!sheet9_269</vt:lpstr>
      <vt:lpstr>'3-流动汇总'!sheet9_27</vt:lpstr>
      <vt:lpstr>'4-非流动资产汇总'!sheet9_270</vt:lpstr>
      <vt:lpstr>'2-分类汇总-新会计准则用表'!sheet9_271</vt:lpstr>
      <vt:lpstr>'2-分类汇总-新会计准则用表'!sheet9_272</vt:lpstr>
      <vt:lpstr>'4-非流动资产汇总'!sheet9_273</vt:lpstr>
      <vt:lpstr>'4-非流动资产汇总'!sheet9_274</vt:lpstr>
      <vt:lpstr>'2-分类汇总-新会计准则用表'!sheet9_275</vt:lpstr>
      <vt:lpstr>'2-分类汇总-新会计准则用表'!sheet9_276</vt:lpstr>
      <vt:lpstr>'4-非流动资产汇总'!sheet9_277</vt:lpstr>
      <vt:lpstr>'4-非流动资产汇总'!sheet9_278</vt:lpstr>
      <vt:lpstr>'2-分类汇总-新会计准则用表'!sheet9_279</vt:lpstr>
      <vt:lpstr>'3-流动汇总'!sheet9_28</vt:lpstr>
      <vt:lpstr>'2-分类汇总-新会计准则用表'!sheet9_280</vt:lpstr>
      <vt:lpstr>'2-分类汇总-新会计准则用表'!sheet9_281</vt:lpstr>
      <vt:lpstr>'2-分类汇总-新会计准则用表'!sheet9_282</vt:lpstr>
      <vt:lpstr>'2-分类汇总-新会计准则用表'!sheet9_283</vt:lpstr>
      <vt:lpstr>'2-分类汇总-新会计准则用表'!sheet9_284</vt:lpstr>
      <vt:lpstr>'2-分类汇总-新会计准则用表'!sheet9_285</vt:lpstr>
      <vt:lpstr>'2-分类汇总-新会计准则用表'!sheet9_286</vt:lpstr>
      <vt:lpstr>'2-分类汇总-新会计准则用表'!sheet9_287</vt:lpstr>
      <vt:lpstr>'2-分类汇总-新会计准则用表'!sheet9_288</vt:lpstr>
      <vt:lpstr>'2-分类汇总-新会计准则用表'!sheet9_289</vt:lpstr>
      <vt:lpstr>'2-分类汇总-新会计准则用表'!sheet9_29</vt:lpstr>
      <vt:lpstr>'2-分类汇总-新会计准则用表'!sheet9_290</vt:lpstr>
      <vt:lpstr>'2-分类汇总-新会计准则用表'!sheet9_291</vt:lpstr>
      <vt:lpstr>'2-分类汇总-新会计准则用表'!sheet9_292</vt:lpstr>
      <vt:lpstr>'2-分类汇总-新会计准则用表'!sheet9_293</vt:lpstr>
      <vt:lpstr>'2-分类汇总-新会计准则用表'!sheet9_294</vt:lpstr>
      <vt:lpstr>'2-分类汇总-新会计准则用表'!sheet9_295</vt:lpstr>
      <vt:lpstr>'2-分类汇总-新会计准则用表'!sheet9_296</vt:lpstr>
      <vt:lpstr>'2-分类汇总-新会计准则用表'!sheet9_297</vt:lpstr>
      <vt:lpstr>'2-分类汇总-新会计准则用表'!sheet9_298</vt:lpstr>
      <vt:lpstr>'2-分类汇总-新会计准则用表'!sheet9_299</vt:lpstr>
      <vt:lpstr>'2-分类汇总-新会计准则用表'!sheet9_3</vt:lpstr>
      <vt:lpstr>'2-分类汇总-新会计准则用表'!sheet9_30</vt:lpstr>
      <vt:lpstr>'2-分类汇总-新会计准则用表'!sheet9_300</vt:lpstr>
      <vt:lpstr>'2-分类汇总-新会计准则用表'!sheet9_301</vt:lpstr>
      <vt:lpstr>'2-分类汇总-新会计准则用表'!sheet9_302</vt:lpstr>
      <vt:lpstr>'2-分类汇总-新会计准则用表'!sheet9_303</vt:lpstr>
      <vt:lpstr>'2-分类汇总-新会计准则用表'!sheet9_304</vt:lpstr>
      <vt:lpstr>'2-分类汇总-新会计准则用表'!sheet9_305</vt:lpstr>
      <vt:lpstr>'2-分类汇总-新会计准则用表'!sheet9_306</vt:lpstr>
      <vt:lpstr>'5-流动负债汇总'!sheet9_307</vt:lpstr>
      <vt:lpstr>'5-流动负债汇总'!sheet9_308</vt:lpstr>
      <vt:lpstr>'2-分类汇总-新会计准则用表'!sheet9_309</vt:lpstr>
      <vt:lpstr>'3-流动汇总'!sheet9_31</vt:lpstr>
      <vt:lpstr>'2-分类汇总-新会计准则用表'!sheet9_310</vt:lpstr>
      <vt:lpstr>'5-流动负债汇总'!sheet9_311</vt:lpstr>
      <vt:lpstr>'5-流动负债汇总'!sheet9_312</vt:lpstr>
      <vt:lpstr>'2-分类汇总-新会计准则用表'!sheet9_313</vt:lpstr>
      <vt:lpstr>'2-分类汇总-新会计准则用表'!sheet9_314</vt:lpstr>
      <vt:lpstr>'5-流动负债汇总'!sheet9_315</vt:lpstr>
      <vt:lpstr>'5-流动负债汇总'!sheet9_316</vt:lpstr>
      <vt:lpstr>'5-流动负债汇总'!sheet9_317</vt:lpstr>
      <vt:lpstr>'5-流动负债汇总'!sheet9_318</vt:lpstr>
      <vt:lpstr>'2-分类汇总-新会计准则用表'!sheet9_319</vt:lpstr>
      <vt:lpstr>'3-流动汇总'!sheet9_32</vt:lpstr>
      <vt:lpstr>'2-分类汇总-新会计准则用表'!sheet9_320</vt:lpstr>
      <vt:lpstr>'5-流动负债汇总'!sheet9_321</vt:lpstr>
      <vt:lpstr>'5-流动负债汇总'!sheet9_322</vt:lpstr>
      <vt:lpstr>'2-分类汇总-新会计准则用表'!sheet9_323</vt:lpstr>
      <vt:lpstr>'2-分类汇总-新会计准则用表'!sheet9_324</vt:lpstr>
      <vt:lpstr>'5-13合同负债'!sheet9_325</vt:lpstr>
      <vt:lpstr>'5-13合同负债'!sheet9_326</vt:lpstr>
      <vt:lpstr>'2-分类汇总-新会计准则用表'!sheet9_327</vt:lpstr>
      <vt:lpstr>'2-分类汇总-新会计准则用表'!sheet9_328</vt:lpstr>
      <vt:lpstr>'5-流动负债汇总'!sheet9_329</vt:lpstr>
      <vt:lpstr>'2-分类汇总-新会计准则用表'!sheet9_33</vt:lpstr>
      <vt:lpstr>'5-流动负债汇总'!sheet9_330</vt:lpstr>
      <vt:lpstr>'2-分类汇总-新会计准则用表'!sheet9_331</vt:lpstr>
      <vt:lpstr>'2-分类汇总-新会计准则用表'!sheet9_332</vt:lpstr>
      <vt:lpstr>'5-流动负债汇总'!sheet9_333</vt:lpstr>
      <vt:lpstr>'5-流动负债汇总'!sheet9_334</vt:lpstr>
      <vt:lpstr>'2-分类汇总-新会计准则用表'!sheet9_335</vt:lpstr>
      <vt:lpstr>'2-分类汇总-新会计准则用表'!sheet9_336</vt:lpstr>
      <vt:lpstr>'5-流动负债汇总'!sheet9_337</vt:lpstr>
      <vt:lpstr>'5-流动负债汇总'!sheet9_338</vt:lpstr>
      <vt:lpstr>'5-流动负债汇总'!sheet9_339</vt:lpstr>
      <vt:lpstr>'3-流动汇总'!sheet9_34</vt:lpstr>
      <vt:lpstr>'5-流动负债汇总'!sheet9_340</vt:lpstr>
      <vt:lpstr>'5-流动负债汇总'!sheet9_341</vt:lpstr>
      <vt:lpstr>'5-流动负债汇总'!sheet9_342</vt:lpstr>
      <vt:lpstr>'2-分类汇总-新会计准则用表'!sheet9_343</vt:lpstr>
      <vt:lpstr>'2-分类汇总-新会计准则用表'!sheet9_344</vt:lpstr>
      <vt:lpstr>'5-流动负债汇总'!sheet9_345</vt:lpstr>
      <vt:lpstr>'5-流动负债汇总'!sheet9_346</vt:lpstr>
      <vt:lpstr>'2-分类汇总-新会计准则用表'!sheet9_347</vt:lpstr>
      <vt:lpstr>'2-分类汇总-新会计准则用表'!sheet9_348</vt:lpstr>
      <vt:lpstr>'5-流动负债汇总'!sheet9_349</vt:lpstr>
      <vt:lpstr>'3-流动汇总'!sheet9_35</vt:lpstr>
      <vt:lpstr>'5-流动负债汇总'!sheet9_350</vt:lpstr>
      <vt:lpstr>'2-分类汇总-新会计准则用表'!sheet9_351</vt:lpstr>
      <vt:lpstr>'2-分类汇总-新会计准则用表'!sheet9_352</vt:lpstr>
      <vt:lpstr>'6-非流动负债汇总'!sheet9_353</vt:lpstr>
      <vt:lpstr>'6-非流动负债汇总'!sheet9_354</vt:lpstr>
      <vt:lpstr>'2-分类汇总-新会计准则用表'!sheet9_355</vt:lpstr>
      <vt:lpstr>'2-分类汇总-新会计准则用表'!sheet9_356</vt:lpstr>
      <vt:lpstr>'6-非流动负债汇总'!sheet9_357</vt:lpstr>
      <vt:lpstr>'2-分类汇总-新会计准则用表'!sheet9_358</vt:lpstr>
      <vt:lpstr>'6-非流动负债汇总'!sheet9_359</vt:lpstr>
      <vt:lpstr>'2-分类汇总-新会计准则用表'!sheet9_36</vt:lpstr>
      <vt:lpstr>'2-分类汇总-新会计准则用表'!sheet9_360</vt:lpstr>
      <vt:lpstr>'2-分类汇总-新会计准则用表'!sheet9_361</vt:lpstr>
      <vt:lpstr>'2-分类汇总-新会计准则用表'!sheet9_362</vt:lpstr>
      <vt:lpstr>'6-非流动负债汇总'!sheet9_363</vt:lpstr>
      <vt:lpstr>'2-分类汇总-新会计准则用表'!sheet9_364</vt:lpstr>
      <vt:lpstr>'6-非流动负债汇总'!sheet9_365</vt:lpstr>
      <vt:lpstr>'2-分类汇总-新会计准则用表'!sheet9_366</vt:lpstr>
      <vt:lpstr>'2-分类汇总-新会计准则用表'!sheet9_367</vt:lpstr>
      <vt:lpstr>'2-分类汇总-新会计准则用表'!sheet9_368</vt:lpstr>
      <vt:lpstr>'6-非流动负债汇总'!sheet9_369</vt:lpstr>
      <vt:lpstr>'2-分类汇总-新会计准则用表'!sheet9_37</vt:lpstr>
      <vt:lpstr>'2-分类汇总-新会计准则用表'!sheet9_370</vt:lpstr>
      <vt:lpstr>'6-非流动负债汇总'!sheet9_371</vt:lpstr>
      <vt:lpstr>'2-分类汇总-新会计准则用表'!sheet9_372</vt:lpstr>
      <vt:lpstr>'2-分类汇总-新会计准则用表'!sheet9_373</vt:lpstr>
      <vt:lpstr>'2-分类汇总-新会计准则用表'!sheet9_374</vt:lpstr>
      <vt:lpstr>'6-非流动负债汇总'!sheet9_375</vt:lpstr>
      <vt:lpstr>'2-分类汇总-新会计准则用表'!sheet9_376</vt:lpstr>
      <vt:lpstr>'6-非流动负债汇总'!sheet9_377</vt:lpstr>
      <vt:lpstr>'2-分类汇总-新会计准则用表'!sheet9_378</vt:lpstr>
      <vt:lpstr>'2-分类汇总-新会计准则用表'!sheet9_379</vt:lpstr>
      <vt:lpstr>'2-分类汇总-新会计准则用表'!sheet9_38</vt:lpstr>
      <vt:lpstr>'2-分类汇总-新会计准则用表'!sheet9_380</vt:lpstr>
      <vt:lpstr>'6-非流动负债汇总'!sheet9_381</vt:lpstr>
      <vt:lpstr>'2-分类汇总-新会计准则用表'!sheet9_382</vt:lpstr>
      <vt:lpstr>'6-非流动负债汇总'!sheet9_383</vt:lpstr>
      <vt:lpstr>'2-分类汇总-新会计准则用表'!sheet9_384</vt:lpstr>
      <vt:lpstr>'2-分类汇总-新会计准则用表'!sheet9_385</vt:lpstr>
      <vt:lpstr>'2-分类汇总-新会计准则用表'!sheet9_386</vt:lpstr>
      <vt:lpstr>'6-非流动负债汇总'!sheet9_387</vt:lpstr>
      <vt:lpstr>'2-分类汇总-新会计准则用表'!sheet9_388</vt:lpstr>
      <vt:lpstr>'6-非流动负债汇总'!sheet9_389</vt:lpstr>
      <vt:lpstr>'3-流动汇总'!sheet9_39</vt:lpstr>
      <vt:lpstr>'2-分类汇总-新会计准则用表'!sheet9_390</vt:lpstr>
      <vt:lpstr>'2-分类汇总-新会计准则用表'!sheet9_391</vt:lpstr>
      <vt:lpstr>'2-分类汇总-新会计准则用表'!sheet9_392</vt:lpstr>
      <vt:lpstr>'6-非流动负债汇总'!sheet9_393</vt:lpstr>
      <vt:lpstr>'2-分类汇总-新会计准则用表'!sheet9_394</vt:lpstr>
      <vt:lpstr>'6-非流动负债汇总'!sheet9_395</vt:lpstr>
      <vt:lpstr>'2-分类汇总-新会计准则用表'!sheet9_396</vt:lpstr>
      <vt:lpstr>'2-分类汇总-新会计准则用表'!sheet9_397</vt:lpstr>
      <vt:lpstr>'2-分类汇总-新会计准则用表'!sheet9_398</vt:lpstr>
      <vt:lpstr>'2-分类汇总-新会计准则用表'!sheet9_399</vt:lpstr>
      <vt:lpstr>'2-分类汇总-新会计准则用表'!sheet9_4</vt:lpstr>
      <vt:lpstr>'2-分类汇总-新会计准则用表'!sheet9_40</vt:lpstr>
      <vt:lpstr>'2-分类汇总-新会计准则用表'!sheet9_400</vt:lpstr>
      <vt:lpstr>'2-分类汇总-新会计准则用表'!sheet9_401</vt:lpstr>
      <vt:lpstr>'2-分类汇总-新会计准则用表'!sheet9_402</vt:lpstr>
      <vt:lpstr>'2-分类汇总-新会计准则用表'!sheet9_403</vt:lpstr>
      <vt:lpstr>'2-分类汇总-新会计准则用表'!sheet9_404</vt:lpstr>
      <vt:lpstr>'2-分类汇总-新会计准则用表'!sheet9_405</vt:lpstr>
      <vt:lpstr>'3-流动汇总'!sheet9_41</vt:lpstr>
      <vt:lpstr>'2-分类汇总-新会计准则用表'!sheet9_42</vt:lpstr>
      <vt:lpstr>'2-分类汇总-新会计准则用表'!sheet9_43</vt:lpstr>
      <vt:lpstr>'2-分类汇总-新会计准则用表'!sheet9_44</vt:lpstr>
      <vt:lpstr>'2-分类汇总-新会计准则用表'!sheet9_45</vt:lpstr>
      <vt:lpstr>'2-分类汇总-新会计准则用表'!sheet9_46</vt:lpstr>
      <vt:lpstr>'3-流动汇总'!sheet9_47</vt:lpstr>
      <vt:lpstr>'3-流动汇总'!sheet9_48</vt:lpstr>
      <vt:lpstr>'2-分类汇总-新会计准则用表'!sheet9_49</vt:lpstr>
      <vt:lpstr>'2-分类汇总-新会计准则用表'!sheet9_5</vt:lpstr>
      <vt:lpstr>'2-分类汇总-新会计准则用表'!sheet9_50</vt:lpstr>
      <vt:lpstr>'3-流动汇总'!sheet9_51</vt:lpstr>
      <vt:lpstr>'2-分类汇总'!sheet9_52</vt:lpstr>
      <vt:lpstr>'2-分类汇总'!sheet9_53</vt:lpstr>
      <vt:lpstr>'2-分类汇总-新会计准则用表'!sheet9_54</vt:lpstr>
      <vt:lpstr>'3-流动汇总'!sheet9_55</vt:lpstr>
      <vt:lpstr>'2-分类汇总'!sheet9_56</vt:lpstr>
      <vt:lpstr>'2-分类汇总'!sheet9_57</vt:lpstr>
      <vt:lpstr>'2-分类汇总-新会计准则用表'!sheet9_58</vt:lpstr>
      <vt:lpstr>'2-分类汇总-新会计准则用表'!sheet9_59</vt:lpstr>
      <vt:lpstr>'2-分类汇总-新会计准则用表'!sheet9_6</vt:lpstr>
      <vt:lpstr>'2-分类汇总-新会计准则用表'!sheet9_60</vt:lpstr>
      <vt:lpstr>'3-流动汇总'!sheet9_61</vt:lpstr>
      <vt:lpstr>'2-分类汇总-新会计准则用表'!sheet9_62</vt:lpstr>
      <vt:lpstr>'3-流动汇总'!sheet9_63</vt:lpstr>
      <vt:lpstr>'2-分类汇总-新会计准则用表'!sheet9_64</vt:lpstr>
      <vt:lpstr>'2-分类汇总-新会计准则用表'!sheet9_65</vt:lpstr>
      <vt:lpstr>'2-分类汇总-新会计准则用表'!sheet9_66</vt:lpstr>
      <vt:lpstr>'2-分类汇总-新会计准则用表'!sheet9_67</vt:lpstr>
      <vt:lpstr>'2-分类汇总-新会计准则用表'!sheet9_68</vt:lpstr>
      <vt:lpstr>'3-流动汇总'!sheet9_69</vt:lpstr>
      <vt:lpstr>'2-分类汇总-新会计准则用表'!sheet9_7</vt:lpstr>
      <vt:lpstr>'2-分类汇总-新会计准则用表'!sheet9_70</vt:lpstr>
      <vt:lpstr>'3-流动汇总'!sheet9_71</vt:lpstr>
      <vt:lpstr>'2-分类汇总-新会计准则用表'!sheet9_72</vt:lpstr>
      <vt:lpstr>'2-分类汇总-新会计准则用表'!sheet9_73</vt:lpstr>
      <vt:lpstr>'2-分类汇总-新会计准则用表'!sheet9_74</vt:lpstr>
      <vt:lpstr>'3-流动汇总'!sheet9_75</vt:lpstr>
      <vt:lpstr>'2-分类汇总-新会计准则用表'!sheet9_76</vt:lpstr>
      <vt:lpstr>'3-流动汇总'!sheet9_77</vt:lpstr>
      <vt:lpstr>'2-分类汇总-新会计准则用表'!sheet9_78</vt:lpstr>
      <vt:lpstr>'2-分类汇总-新会计准则用表'!sheet9_79</vt:lpstr>
      <vt:lpstr>'2-分类汇总-新会计准则用表'!sheet9_8</vt:lpstr>
      <vt:lpstr>'2-分类汇总-新会计准则用表'!sheet9_80</vt:lpstr>
      <vt:lpstr>'3-流动汇总'!sheet9_81</vt:lpstr>
      <vt:lpstr>'3-流动汇总'!sheet9_82</vt:lpstr>
      <vt:lpstr>'2-分类汇总-新会计准则用表'!sheet9_83</vt:lpstr>
      <vt:lpstr>'2-分类汇总-新会计准则用表'!sheet9_84</vt:lpstr>
      <vt:lpstr>'3-12合同资产'!sheet9_85</vt:lpstr>
      <vt:lpstr>'2-分类汇总-新会计准则用表'!sheet9_86</vt:lpstr>
      <vt:lpstr>'3-12合同资产'!sheet9_87</vt:lpstr>
      <vt:lpstr>'2-分类汇总-新会计准则用表'!sheet9_88</vt:lpstr>
      <vt:lpstr>'2-分类汇总-新会计准则用表'!sheet9_89</vt:lpstr>
      <vt:lpstr>'2-分类汇总-新会计准则用表'!sheet9_9</vt:lpstr>
      <vt:lpstr>'2-分类汇总-新会计准则用表'!sheet9_90</vt:lpstr>
      <vt:lpstr>'3-12合同资产'!sheet9_91</vt:lpstr>
      <vt:lpstr>'2-分类汇总-新会计准则用表'!sheet9_92</vt:lpstr>
      <vt:lpstr>'2-分类汇总-新会计准则用表'!sheet9_93</vt:lpstr>
      <vt:lpstr>'2-分类汇总-新会计准则用表'!sheet9_94</vt:lpstr>
      <vt:lpstr>'3-12合同资产'!sheet9_95</vt:lpstr>
      <vt:lpstr>'3-12合同资产'!sheet9_96</vt:lpstr>
      <vt:lpstr>'2-分类汇总-新会计准则用表'!sheet9_97</vt:lpstr>
      <vt:lpstr>'2-分类汇总-新会计准则用表'!sheet9_98</vt:lpstr>
      <vt:lpstr>'3-流动汇总'!sheet9_99</vt:lpstr>
      <vt:lpstr>'5-7应交税费'!sheet90_1</vt:lpstr>
      <vt:lpstr>'5-7应交税费'!sheet90_10</vt:lpstr>
      <vt:lpstr>基本信息输入表!sheet90_11</vt:lpstr>
      <vt:lpstr>'5-7应交税费'!sheet90_12</vt:lpstr>
      <vt:lpstr>'5-7应交税费'!sheet90_2</vt:lpstr>
      <vt:lpstr>'5-7应交税费'!sheet90_5</vt:lpstr>
      <vt:lpstr>'5-7应交税费'!sheet90_6</vt:lpstr>
      <vt:lpstr>基本信息输入表!sheet90_7</vt:lpstr>
      <vt:lpstr>'5-7应交税费'!sheet90_8</vt:lpstr>
      <vt:lpstr>基本信息输入表!sheet90_9</vt:lpstr>
      <vt:lpstr>'5-8应付利息'!sheet91_1</vt:lpstr>
      <vt:lpstr>'5-8应付利息'!sheet91_10</vt:lpstr>
      <vt:lpstr>'5-8应付利息'!sheet91_1000</vt:lpstr>
      <vt:lpstr>基本信息输入表!sheet91_11</vt:lpstr>
      <vt:lpstr>'5-8应付利息'!sheet91_12</vt:lpstr>
      <vt:lpstr>'5-8应付利息'!sheet91_2</vt:lpstr>
      <vt:lpstr>'5-8应付利息'!sheet91_5</vt:lpstr>
      <vt:lpstr>'5-8应付利息'!sheet91_6</vt:lpstr>
      <vt:lpstr>基本信息输入表!sheet91_7</vt:lpstr>
      <vt:lpstr>'5-8应付利息'!sheet91_8</vt:lpstr>
      <vt:lpstr>基本信息输入表!sheet91_9</vt:lpstr>
      <vt:lpstr>'5-9应付股利（利润）'!sheet92_1</vt:lpstr>
      <vt:lpstr>'5-9应付股利（利润）'!sheet92_10</vt:lpstr>
      <vt:lpstr>基本信息输入表!sheet92_11</vt:lpstr>
      <vt:lpstr>'5-9应付股利（利润）'!sheet92_12</vt:lpstr>
      <vt:lpstr>'5-9应付股利（利润）'!sheet92_2</vt:lpstr>
      <vt:lpstr>'5-9应付股利（利润）'!sheet92_5</vt:lpstr>
      <vt:lpstr>'5-9应付股利（利润）'!sheet92_6</vt:lpstr>
      <vt:lpstr>基本信息输入表!sheet92_7</vt:lpstr>
      <vt:lpstr>'5-9应付股利（利润）'!sheet92_8</vt:lpstr>
      <vt:lpstr>基本信息输入表!sheet92_9</vt:lpstr>
      <vt:lpstr>'5-10其他应付款'!sheet93_1</vt:lpstr>
      <vt:lpstr>'5-10其他应付款'!sheet93_10</vt:lpstr>
      <vt:lpstr>基本信息输入表!sheet93_11</vt:lpstr>
      <vt:lpstr>'5-10其他应付款'!sheet93_12</vt:lpstr>
      <vt:lpstr>'5-10其他应付款'!sheet93_2</vt:lpstr>
      <vt:lpstr>'5-10其他应付款'!sheet93_5</vt:lpstr>
      <vt:lpstr>'5-10其他应付款'!sheet93_6</vt:lpstr>
      <vt:lpstr>基本信息输入表!sheet93_7</vt:lpstr>
      <vt:lpstr>'5-10其他应付款'!sheet93_8</vt:lpstr>
      <vt:lpstr>基本信息输入表!sheet93_9</vt:lpstr>
      <vt:lpstr>'5-11一年到期非流动负债'!sheet94_1</vt:lpstr>
      <vt:lpstr>'5-11一年到期非流动负债'!sheet94_10</vt:lpstr>
      <vt:lpstr>基本信息输入表!sheet94_11</vt:lpstr>
      <vt:lpstr>'5-11一年到期非流动负债'!sheet94_12</vt:lpstr>
      <vt:lpstr>'5-11一年到期非流动负债'!sheet94_2</vt:lpstr>
      <vt:lpstr>'5-11一年到期非流动负债'!sheet94_5</vt:lpstr>
      <vt:lpstr>'5-11一年到期非流动负债'!sheet94_6</vt:lpstr>
      <vt:lpstr>基本信息输入表!sheet94_7</vt:lpstr>
      <vt:lpstr>'5-11一年到期非流动负债'!sheet94_8</vt:lpstr>
      <vt:lpstr>基本信息输入表!sheet94_9</vt:lpstr>
      <vt:lpstr>'5-12其他流动负债'!sheet95_1</vt:lpstr>
      <vt:lpstr>'5-12其他流动负债'!sheet95_10</vt:lpstr>
      <vt:lpstr>基本信息输入表!sheet95_11</vt:lpstr>
      <vt:lpstr>'5-12其他流动负债'!sheet95_12</vt:lpstr>
      <vt:lpstr>'5-12其他流动负债'!sheet95_2</vt:lpstr>
      <vt:lpstr>'5-12其他流动负债'!sheet95_5</vt:lpstr>
      <vt:lpstr>'5-12其他流动负债'!sheet95_6</vt:lpstr>
      <vt:lpstr>基本信息输入表!sheet95_7</vt:lpstr>
      <vt:lpstr>'5-12其他流动负债'!sheet95_8</vt:lpstr>
      <vt:lpstr>基本信息输入表!sheet95_9</vt:lpstr>
      <vt:lpstr>'5-13合同负债'!sheet96_1</vt:lpstr>
      <vt:lpstr>'5-13合同负债'!sheet96_2</vt:lpstr>
      <vt:lpstr>'5-13合同负债'!sheet96_5</vt:lpstr>
      <vt:lpstr>'5-13合同负债'!sheet96_6</vt:lpstr>
      <vt:lpstr>'5-13合同负债'!sheet96_7</vt:lpstr>
      <vt:lpstr>'5-13合同负债'!sheet96_8</vt:lpstr>
      <vt:lpstr>'5-13合同负债'!sheet96_9</vt:lpstr>
      <vt:lpstr>'6-非流动负债汇总'!sheet97_1</vt:lpstr>
      <vt:lpstr>'6-非流动负债汇总'!sheet97_10</vt:lpstr>
      <vt:lpstr>'6-3长期应付款'!sheet97_11</vt:lpstr>
      <vt:lpstr>'6-3长期应付款'!sheet97_12</vt:lpstr>
      <vt:lpstr>'6-非流动负债汇总'!sheet97_13</vt:lpstr>
      <vt:lpstr>'6-非流动负债汇总'!sheet97_14</vt:lpstr>
      <vt:lpstr>'6-4专项应付款'!sheet97_15</vt:lpstr>
      <vt:lpstr>'6-4专项应付款'!sheet97_16</vt:lpstr>
      <vt:lpstr>'6-非流动负债汇总'!sheet97_17</vt:lpstr>
      <vt:lpstr>'6-非流动负债汇总'!sheet97_18</vt:lpstr>
      <vt:lpstr>'6-5预计负债'!sheet97_19</vt:lpstr>
      <vt:lpstr>'6-非流动负债汇总'!sheet97_2</vt:lpstr>
      <vt:lpstr>'6-5预计负债'!sheet97_20</vt:lpstr>
      <vt:lpstr>'6-非流动负债汇总'!sheet97_21</vt:lpstr>
      <vt:lpstr>'6-非流动负债汇总'!sheet97_22</vt:lpstr>
      <vt:lpstr>'6-6递延所得税负债'!sheet97_23</vt:lpstr>
      <vt:lpstr>'6-6递延所得税负债'!sheet97_24</vt:lpstr>
      <vt:lpstr>'6-非流动负债汇总'!sheet97_25</vt:lpstr>
      <vt:lpstr>'6-非流动负债汇总'!sheet97_26</vt:lpstr>
      <vt:lpstr>'6-7其他非流动负债'!sheet97_27</vt:lpstr>
      <vt:lpstr>'6-7其他非流动负债'!sheet97_28</vt:lpstr>
      <vt:lpstr>'6-非流动负债汇总'!sheet97_29</vt:lpstr>
      <vt:lpstr>'6-1长期借款'!sheet97_3</vt:lpstr>
      <vt:lpstr>'6-非流动负债汇总'!sheet97_30</vt:lpstr>
      <vt:lpstr>'6-非流动负债汇总'!sheet97_31</vt:lpstr>
      <vt:lpstr>'6-非流动负债汇总'!sheet97_32</vt:lpstr>
      <vt:lpstr>'6-非流动负债汇总'!sheet97_33</vt:lpstr>
      <vt:lpstr>'6-非流动负债汇总'!sheet97_34</vt:lpstr>
      <vt:lpstr>基本信息输入表!sheet97_35</vt:lpstr>
      <vt:lpstr>'6-非流动负债汇总'!sheet97_36</vt:lpstr>
      <vt:lpstr>'6-1长期借款'!sheet97_4</vt:lpstr>
      <vt:lpstr>'6-非流动负债汇总'!sheet97_5</vt:lpstr>
      <vt:lpstr>'6-非流动负债汇总'!sheet97_6</vt:lpstr>
      <vt:lpstr>'6-2应付债券'!sheet97_7</vt:lpstr>
      <vt:lpstr>'6-2应付债券'!sheet97_8</vt:lpstr>
      <vt:lpstr>'6-非流动负债汇总'!sheet97_9</vt:lpstr>
      <vt:lpstr>'6-1长期借款'!sheet98_1</vt:lpstr>
      <vt:lpstr>'6-1长期借款'!sheet98_10</vt:lpstr>
      <vt:lpstr>'6-1长期借款'!sheet98_1000</vt:lpstr>
      <vt:lpstr>基本信息输入表!sheet98_11</vt:lpstr>
      <vt:lpstr>'6-1长期借款'!sheet98_12</vt:lpstr>
      <vt:lpstr>'6-1长期借款'!sheet98_2</vt:lpstr>
      <vt:lpstr>'6-1长期借款'!sheet98_5</vt:lpstr>
      <vt:lpstr>'6-1长期借款'!sheet98_6</vt:lpstr>
      <vt:lpstr>基本信息输入表!sheet98_7</vt:lpstr>
      <vt:lpstr>'6-1长期借款'!sheet98_8</vt:lpstr>
      <vt:lpstr>基本信息输入表!sheet98_9</vt:lpstr>
      <vt:lpstr>'6-2应付债券'!sheet99_1</vt:lpstr>
      <vt:lpstr>'6-2应付债券'!sheet99_10</vt:lpstr>
      <vt:lpstr>基本信息输入表!sheet99_11</vt:lpstr>
      <vt:lpstr>'6-2应付债券'!sheet99_12</vt:lpstr>
      <vt:lpstr>'6-2应付债券'!sheet99_2</vt:lpstr>
      <vt:lpstr>'6-2应付债券'!sheet99_5</vt:lpstr>
      <vt:lpstr>'6-2应付债券'!sheet99_6</vt:lpstr>
      <vt:lpstr>基本信息输入表!sheet99_7</vt:lpstr>
      <vt:lpstr>'6-2应付债券'!sheet99_8</vt:lpstr>
      <vt:lpstr>基本信息输入表!sheet99_9</vt:lpstr>
      <vt:lpstr>'4-6-9船舶'!ShipBookValue</vt:lpstr>
      <vt:lpstr>'4-6-9船舶'!ShipValuationPrice</vt:lpstr>
      <vt:lpstr>'5-1短期借款'!ShorttermBorrowingBookValue</vt:lpstr>
      <vt:lpstr>'5-1短期借款'!ShorttermBorrowingValuationPrice</vt:lpstr>
      <vt:lpstr>'4-6-4井巷工程'!SinkingAndDrivingEngineeringBookValue</vt:lpstr>
      <vt:lpstr>'4-6-4井巷工程'!SinkingAndDrivingEngineeringValuationPrice</vt:lpstr>
      <vt:lpstr>'6-4专项应付款'!SpecialPayableBookValue</vt:lpstr>
      <vt:lpstr>'6-4专项应付款'!SpecialPayableValuationPrice</vt:lpstr>
      <vt:lpstr>'4-6-2构筑物'!StructuresBookValue</vt:lpstr>
      <vt:lpstr>'4-6-2构筑物'!StructuresValuationPrice</vt:lpstr>
      <vt:lpstr>'5-7应交税费'!TaxesandDuesPayableBookValue</vt:lpstr>
      <vt:lpstr>'5-7应交税费'!TaxesandDuesPayableValuationPrice</vt:lpstr>
      <vt:lpstr>'4-6-6车辆'!VehiclesBookValue</vt:lpstr>
      <vt:lpstr>'4-6-6车辆'!VehiclesValuationPrice</vt:lpstr>
      <vt:lpstr>'3-9-6在产品（自制半成品）'!WorkProcSemadSemFiniGoodBookValue</vt:lpstr>
      <vt:lpstr>'3-9-6在产品（自制半成品）'!WorkProcSemadSemFiniGoodValuationPrice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李湘琦</cp:lastModifiedBy>
  <cp:lastPrinted>2025-09-04T02:21:56Z</cp:lastPrinted>
  <dcterms:created xsi:type="dcterms:W3CDTF">2014-06-26T17:51:00Z</dcterms:created>
  <dcterms:modified xsi:type="dcterms:W3CDTF">2025-11-13T02:25:01Z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F2F736CCAE0B49CC9B78AE9196AB54E5_13</vt:lpwstr>
  </property>
</Properties>
</file>